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Applic\XCRED\Common_Lines\"/>
    </mc:Choice>
  </mc:AlternateContent>
  <xr:revisionPtr revIDLastSave="0" documentId="13_ncr:1_{0F96784D-75DA-45FF-8914-BCAB731EC155}" xr6:coauthVersionLast="47" xr6:coauthVersionMax="47" xr10:uidLastSave="{00000000-0000-0000-0000-000000000000}"/>
  <bookViews>
    <workbookView xWindow="33816" yWindow="1560" windowWidth="21600" windowHeight="11292" tabRatio="929" xr2:uid="{00000000-000D-0000-FFFF-FFFF00000000}"/>
  </bookViews>
  <sheets>
    <sheet name="Status" sheetId="10" r:id="rId1"/>
    <sheet name="XCR01-2021 Methodology" sheetId="39" state="hidden" r:id="rId2"/>
  </sheets>
  <definedNames>
    <definedName name="_xlnm._FilterDatabase" localSheetId="0" hidden="1">Status!$F$1:$F$1</definedName>
    <definedName name="_xlnm.Print_Area" localSheetId="0">Status!$A$1:$I$14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0" l="1"/>
  <c r="E28" i="39" l="1"/>
  <c r="E26" i="39"/>
  <c r="E24" i="39"/>
  <c r="E20" i="39"/>
  <c r="E16" i="39"/>
  <c r="G9" i="39"/>
  <c r="D28" i="39" s="1"/>
  <c r="G8" i="39"/>
  <c r="D26" i="39" s="1"/>
  <c r="G7" i="39"/>
  <c r="D24" i="39" s="1"/>
  <c r="G6" i="39"/>
  <c r="D20" i="39" s="1"/>
  <c r="G5" i="39"/>
  <c r="D16" i="39" s="1"/>
  <c r="E27" i="39" l="1"/>
  <c r="E18" i="39"/>
  <c r="E17" i="39"/>
  <c r="C52" i="39" s="1"/>
  <c r="E52" i="39" s="1"/>
  <c r="E19" i="39"/>
  <c r="C53" i="39" s="1"/>
  <c r="E53" i="39" s="1"/>
  <c r="E21" i="39"/>
  <c r="E23" i="39"/>
  <c r="E25" i="39"/>
  <c r="E22" i="39"/>
  <c r="D46" i="39"/>
  <c r="F46" i="39" s="1"/>
  <c r="D45" i="39"/>
  <c r="F45" i="39" s="1"/>
  <c r="D44" i="39"/>
  <c r="F44" i="39" s="1"/>
  <c r="H46" i="39"/>
  <c r="J46" i="39" s="1"/>
  <c r="C54" i="39" l="1"/>
  <c r="E54" i="39" s="1"/>
  <c r="D40" i="39"/>
  <c r="F40" i="39" s="1"/>
  <c r="H41" i="39"/>
  <c r="J41" i="39" s="1"/>
  <c r="H40" i="39"/>
  <c r="J40" i="39" s="1"/>
  <c r="D43" i="39"/>
  <c r="F43" i="39" s="1"/>
  <c r="D42" i="39"/>
  <c r="F42" i="39" s="1"/>
  <c r="H45" i="39"/>
  <c r="J45" i="39" s="1"/>
  <c r="H44" i="39"/>
  <c r="J44" i="39" s="1"/>
  <c r="D41" i="39"/>
  <c r="F41" i="39" s="1"/>
  <c r="H43" i="39"/>
  <c r="J43" i="39" s="1"/>
  <c r="H42" i="39"/>
  <c r="J42" i="39" s="1"/>
  <c r="B2" i="10" l="1"/>
</calcChain>
</file>

<file path=xl/sharedStrings.xml><?xml version="1.0" encoding="utf-8"?>
<sst xmlns="http://schemas.openxmlformats.org/spreadsheetml/2006/main" count="162" uniqueCount="96">
  <si>
    <t>Description of Project</t>
  </si>
  <si>
    <t>Common Line</t>
  </si>
  <si>
    <t>Valid until</t>
  </si>
  <si>
    <t>Terms and Conditions</t>
  </si>
  <si>
    <t>Beneficiary Country</t>
  </si>
  <si>
    <t>Common Line Reference</t>
  </si>
  <si>
    <t xml:space="preserve">Date </t>
  </si>
  <si>
    <t>Name</t>
  </si>
  <si>
    <t>Ticker</t>
  </si>
  <si>
    <t>Coupon</t>
  </si>
  <si>
    <t>Issue Date</t>
  </si>
  <si>
    <t>Ask Modified Duration</t>
  </si>
  <si>
    <t>Maturity</t>
  </si>
  <si>
    <t>Residual Maturity</t>
  </si>
  <si>
    <t>Currency</t>
  </si>
  <si>
    <t>Bid Yield to Maturity</t>
  </si>
  <si>
    <t>Ask Yield To Convention</t>
  </si>
  <si>
    <t>Ask Price</t>
  </si>
  <si>
    <t>Coupon Type</t>
  </si>
  <si>
    <t>Maturity Type</t>
  </si>
  <si>
    <t>Republic of South Africa Government Bond</t>
  </si>
  <si>
    <t>SAGB</t>
  </si>
  <si>
    <t>22-06-2012</t>
  </si>
  <si>
    <t>28-02-2023</t>
  </si>
  <si>
    <t>ZAR</t>
  </si>
  <si>
    <t>FIXED</t>
  </si>
  <si>
    <t>AT MATURITY</t>
  </si>
  <si>
    <t>21-05-1998</t>
  </si>
  <si>
    <t>21-12-2026</t>
  </si>
  <si>
    <t>04-10-2013</t>
  </si>
  <si>
    <t>31-01-2030</t>
  </si>
  <si>
    <t>28-05-2010</t>
  </si>
  <si>
    <t>28-02-2031</t>
  </si>
  <si>
    <t>13-06-2014</t>
  </si>
  <si>
    <t>31-03-2032</t>
  </si>
  <si>
    <t xml:space="preserve">Base Rate </t>
  </si>
  <si>
    <t>Interpolation calculation:</t>
  </si>
  <si>
    <t xml:space="preserve">Calculated </t>
  </si>
  <si>
    <t>A) RESU Rates and NUS</t>
  </si>
  <si>
    <t xml:space="preserve">Currency </t>
  </si>
  <si>
    <t>Repayment term (years)</t>
  </si>
  <si>
    <t>Treasury bond yields</t>
  </si>
  <si>
    <t xml:space="preserve">Base rate </t>
  </si>
  <si>
    <t xml:space="preserve">Margins for new nuclear or new RE bps </t>
  </si>
  <si>
    <t xml:space="preserve">New large hydro prower projects or new nuclear power stations </t>
  </si>
  <si>
    <t>Tresurey bond yields</t>
  </si>
  <si>
    <t xml:space="preserve">Margins for standard bps </t>
  </si>
  <si>
    <t xml:space="preserve">All other contracts </t>
  </si>
  <si>
    <t xml:space="preserve">ZAR </t>
  </si>
  <si>
    <t xml:space="preserve">&gt;= 11 to &lt;= 12 years </t>
  </si>
  <si>
    <t xml:space="preserve">7-years </t>
  </si>
  <si>
    <t>7-years</t>
  </si>
  <si>
    <t xml:space="preserve">&gt;12 to &lt;= 13 years </t>
  </si>
  <si>
    <t xml:space="preserve">8-years </t>
  </si>
  <si>
    <t xml:space="preserve">&gt;13 to &lt;=14 years </t>
  </si>
  <si>
    <t xml:space="preserve">9-years </t>
  </si>
  <si>
    <t>8-years</t>
  </si>
  <si>
    <t xml:space="preserve">&gt;14 to &lt;= 15 years </t>
  </si>
  <si>
    <t xml:space="preserve">&gt;15 to &lt;= 16 years </t>
  </si>
  <si>
    <t xml:space="preserve">10-years </t>
  </si>
  <si>
    <t xml:space="preserve">&gt;16 to &lt;= 17 years </t>
  </si>
  <si>
    <t xml:space="preserve">&gt;17 to &lt;= 18 years </t>
  </si>
  <si>
    <t xml:space="preserve">B) CIRR Rates </t>
  </si>
  <si>
    <t>Margins CIRR bps</t>
  </si>
  <si>
    <t xml:space="preserve">Arrangement CIRR rate </t>
  </si>
  <si>
    <t xml:space="preserve">3-years </t>
  </si>
  <si>
    <t xml:space="preserve">5-years </t>
  </si>
  <si>
    <t>Valid from</t>
  </si>
  <si>
    <t>In accordance with all other articles of the Arrangement.</t>
  </si>
  <si>
    <t>Sovereign or public buyers (in accordance with Annex XII) in category II countries (Art. 10) with a guarantee by the Ministry of Finance or the central bank.</t>
  </si>
  <si>
    <r>
      <rPr>
        <sz val="10"/>
        <rFont val="Calibri"/>
        <family val="2"/>
        <scheme val="minor"/>
      </rPr>
      <t xml:space="preserve">Any comments should be sent to : </t>
    </r>
    <r>
      <rPr>
        <b/>
        <sz val="10"/>
        <rFont val="Calibri"/>
        <family val="2"/>
        <scheme val="minor"/>
      </rPr>
      <t>export-credits@oecd.org</t>
    </r>
  </si>
  <si>
    <t>any project</t>
  </si>
  <si>
    <t xml:space="preserve">To lower the down payment requirement to 5% [Art. 11 a)] and increase of the maximum official support limit to 95% of the export contract value [Art. 11 c)]. </t>
  </si>
  <si>
    <t>XCR-02-2022</t>
  </si>
  <si>
    <t>Poland</t>
  </si>
  <si>
    <t>Construction of offshore wind parks in Poland</t>
  </si>
  <si>
    <t>Up to 23 years repayment period and 1% repayment within the first 18 months after SPOC</t>
  </si>
  <si>
    <t>Increase of the maximum repayment period, and lower the repayment requirement within the first 18 months after starting point of credit</t>
  </si>
  <si>
    <t>Lien vers l'Arrangement 2023</t>
  </si>
  <si>
    <t>Link to the Arrangement 2023</t>
  </si>
  <si>
    <r>
      <t xml:space="preserve">COMMON LINE PROCEDURES </t>
    </r>
    <r>
      <rPr>
        <i/>
        <u/>
        <sz val="10"/>
        <color indexed="56"/>
        <rFont val="Calibri"/>
        <family val="2"/>
        <scheme val="minor"/>
      </rPr>
      <t>(see articles 54 to 59 of the 2023 Arrangement [TAD/PG(2023)7])</t>
    </r>
  </si>
  <si>
    <t>XCR-01-2023</t>
  </si>
  <si>
    <t>XCR-02-2023</t>
  </si>
  <si>
    <t>Moldova</t>
  </si>
  <si>
    <t>Request for an exception for this project to the current country classification of Moldova at the OECD. Moldova is since 2022 ineligible for tied aid, thus for concessional soft loans</t>
  </si>
  <si>
    <t>Soft loan of 12.000.000 euros, total of 30 years reimbursement which includes 10 years grace period, 1.5% interest rate. The OECD minimum concessionality level of 35% is respected. ECA-coverage is not needed.</t>
  </si>
  <si>
    <t>Installation of decentralized purification systems for supply of clean and safe drinking water to the rural population of 9 selected villages in Moldova</t>
  </si>
  <si>
    <t>NOT YET DECIDED</t>
  </si>
  <si>
    <t>CL-XCR-01-2023</t>
  </si>
  <si>
    <t>Installation of decentralized purification systems for supply of clean and safe drinking water to the rural population of 9 selected villages in Moldova.</t>
  </si>
  <si>
    <t>Soft loan of 12.000.000 euros, total of 30 years reimbursement which includes 10 years grace period, 1.5% interest rate. The OECD minimum concessionality level of 35% is respected</t>
  </si>
  <si>
    <t>CL-XCR-02-2023</t>
  </si>
  <si>
    <t>category II countries with a country risk classification between 5 and 7 (inclusive)</t>
  </si>
  <si>
    <t>for sovereign buyers in cat II countries with a country risk category of 5-7 and with Ministry of finance or central bank guarantee</t>
  </si>
  <si>
    <t xml:space="preserve">possibility to reduce the downpayment to 5% (instead of 15%) </t>
  </si>
  <si>
    <t>For this project, it is possible to grant tied aid with a concessionnality of 35% (Moldava is in principle ineligible to tied aid since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</si>
</sst>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dd\ mmm\ yyyy"/>
  </numFmts>
  <fonts count="25" x14ac:knownFonts="1">
    <font>
      <sz val="8"/>
      <name val="Times"/>
      <family val="1"/>
    </font>
    <font>
      <sz val="10"/>
      <name val="Arial"/>
      <family val="2"/>
    </font>
    <font>
      <sz val="8"/>
      <name val="Times"/>
      <family val="1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color indexed="16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u/>
      <sz val="10"/>
      <name val="Calibri"/>
      <family val="2"/>
      <scheme val="minor"/>
    </font>
    <font>
      <i/>
      <u/>
      <sz val="10"/>
      <color indexed="56"/>
      <name val="Calibri"/>
      <family val="2"/>
      <scheme val="minor"/>
    </font>
    <font>
      <b/>
      <sz val="9"/>
      <name val="Calibri"/>
      <family val="2"/>
      <scheme val="minor"/>
    </font>
    <font>
      <u/>
      <sz val="8"/>
      <color theme="10"/>
      <name val="Times"/>
      <family val="1"/>
    </font>
    <font>
      <sz val="10"/>
      <color rgb="FF9C5700"/>
      <name val="Arial"/>
      <family val="2"/>
    </font>
    <font>
      <sz val="10"/>
      <name val="Calibri"/>
      <family val="2"/>
      <scheme val="minor"/>
    </font>
    <font>
      <sz val="10"/>
      <name val="Times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1" fontId="0" fillId="0" borderId="0"/>
    <xf numFmtId="0" fontId="10" fillId="0" borderId="0"/>
    <xf numFmtId="1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00">
    <xf numFmtId="1" fontId="0" fillId="0" borderId="0" xfId="0"/>
    <xf numFmtId="1" fontId="4" fillId="0" borderId="0" xfId="0" applyFont="1" applyAlignment="1">
      <alignment vertical="center"/>
    </xf>
    <xf numFmtId="1" fontId="4" fillId="0" borderId="4" xfId="0" applyFont="1" applyBorder="1" applyAlignment="1">
      <alignment vertical="center"/>
    </xf>
    <xf numFmtId="1" fontId="4" fillId="0" borderId="0" xfId="0" applyFont="1" applyBorder="1" applyAlignment="1">
      <alignment vertical="center"/>
    </xf>
    <xf numFmtId="1" fontId="4" fillId="0" borderId="6" xfId="0" applyFont="1" applyBorder="1" applyAlignment="1">
      <alignment vertical="center"/>
    </xf>
    <xf numFmtId="1" fontId="6" fillId="0" borderId="0" xfId="0" applyFont="1" applyAlignment="1">
      <alignment vertical="center"/>
    </xf>
    <xf numFmtId="1" fontId="5" fillId="0" borderId="7" xfId="0" applyFont="1" applyFill="1" applyBorder="1" applyAlignment="1">
      <alignment horizontal="center" vertical="center" wrapText="1"/>
    </xf>
    <xf numFmtId="1" fontId="5" fillId="0" borderId="2" xfId="0" applyFont="1" applyFill="1" applyBorder="1" applyAlignment="1">
      <alignment horizontal="center" vertical="center" wrapText="1"/>
    </xf>
    <xf numFmtId="1" fontId="5" fillId="0" borderId="13" xfId="0" applyFont="1" applyFill="1" applyBorder="1" applyAlignment="1">
      <alignment horizontal="center" vertical="center" wrapText="1"/>
    </xf>
    <xf numFmtId="1" fontId="9" fillId="0" borderId="0" xfId="0" applyFont="1" applyBorder="1" applyAlignment="1">
      <alignment horizontal="left" vertical="center" indent="1"/>
    </xf>
    <xf numFmtId="1" fontId="9" fillId="0" borderId="7" xfId="0" applyFont="1" applyBorder="1" applyAlignment="1">
      <alignment horizontal="left" vertical="center" indent="1"/>
    </xf>
    <xf numFmtId="1" fontId="4" fillId="0" borderId="7" xfId="0" applyFont="1" applyBorder="1" applyAlignment="1">
      <alignment horizontal="centerContinuous" vertical="center"/>
    </xf>
    <xf numFmtId="1" fontId="9" fillId="0" borderId="7" xfId="0" applyFont="1" applyBorder="1" applyAlignment="1">
      <alignment horizontal="left" vertical="center"/>
    </xf>
    <xf numFmtId="1" fontId="9" fillId="0" borderId="7" xfId="0" applyFont="1" applyBorder="1" applyAlignment="1">
      <alignment horizontal="centerContinuous" vertical="center"/>
    </xf>
    <xf numFmtId="1" fontId="7" fillId="0" borderId="9" xfId="0" applyFont="1" applyBorder="1" applyAlignment="1">
      <alignment horizontal="left" vertical="center" indent="1"/>
    </xf>
    <xf numFmtId="1" fontId="3" fillId="0" borderId="10" xfId="0" applyFont="1" applyBorder="1" applyAlignment="1">
      <alignment horizontal="centerContinuous" vertical="center"/>
    </xf>
    <xf numFmtId="1" fontId="7" fillId="0" borderId="10" xfId="0" applyFont="1" applyBorder="1" applyAlignment="1">
      <alignment horizontal="left" vertical="center"/>
    </xf>
    <xf numFmtId="1" fontId="5" fillId="0" borderId="3" xfId="0" applyFont="1" applyFill="1" applyBorder="1" applyAlignment="1">
      <alignment horizontal="centerContinuous" vertical="center" wrapText="1"/>
    </xf>
    <xf numFmtId="0" fontId="1" fillId="0" borderId="0" xfId="1" applyFont="1" applyAlignment="1">
      <alignment vertical="center"/>
    </xf>
    <xf numFmtId="14" fontId="1" fillId="0" borderId="0" xfId="1" applyNumberFormat="1" applyFont="1" applyAlignment="1">
      <alignment vertical="center"/>
    </xf>
    <xf numFmtId="0" fontId="10" fillId="0" borderId="0" xfId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Alignment="1">
      <alignment horizontal="center" vertical="center"/>
    </xf>
    <xf numFmtId="2" fontId="10" fillId="0" borderId="0" xfId="1" applyNumberFormat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18" xfId="1" applyFont="1" applyBorder="1" applyAlignment="1">
      <alignment vertical="center"/>
    </xf>
    <xf numFmtId="0" fontId="1" fillId="0" borderId="19" xfId="1" applyFont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1" fillId="2" borderId="21" xfId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1" fillId="2" borderId="22" xfId="1" applyFont="1" applyFill="1" applyBorder="1" applyAlignment="1">
      <alignment vertical="center"/>
    </xf>
    <xf numFmtId="0" fontId="11" fillId="2" borderId="21" xfId="1" applyFont="1" applyFill="1" applyBorder="1" applyAlignment="1">
      <alignment vertical="center"/>
    </xf>
    <xf numFmtId="0" fontId="12" fillId="2" borderId="21" xfId="1" applyFont="1" applyFill="1" applyBorder="1" applyAlignment="1">
      <alignment vertical="center"/>
    </xf>
    <xf numFmtId="0" fontId="13" fillId="2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2" fontId="15" fillId="4" borderId="0" xfId="1" applyNumberFormat="1" applyFont="1" applyFill="1" applyAlignment="1">
      <alignment horizontal="center" vertical="center"/>
    </xf>
    <xf numFmtId="2" fontId="1" fillId="2" borderId="0" xfId="1" applyNumberFormat="1" applyFont="1" applyFill="1" applyAlignment="1">
      <alignment vertical="center"/>
    </xf>
    <xf numFmtId="0" fontId="16" fillId="2" borderId="0" xfId="1" applyFont="1" applyFill="1" applyAlignment="1">
      <alignment vertical="center"/>
    </xf>
    <xf numFmtId="2" fontId="16" fillId="4" borderId="0" xfId="1" applyNumberFormat="1" applyFont="1" applyFill="1" applyAlignment="1">
      <alignment horizontal="center" vertical="center"/>
    </xf>
    <xf numFmtId="2" fontId="17" fillId="2" borderId="0" xfId="1" applyNumberFormat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4" fillId="0" borderId="0" xfId="1" applyFont="1" applyFill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5" xfId="1" applyFont="1" applyBorder="1" applyAlignment="1">
      <alignment vertical="center" wrapText="1"/>
    </xf>
    <xf numFmtId="0" fontId="1" fillId="0" borderId="26" xfId="1" applyFont="1" applyBorder="1" applyAlignment="1">
      <alignment vertical="center" wrapText="1"/>
    </xf>
    <xf numFmtId="0" fontId="1" fillId="5" borderId="0" xfId="1" applyFont="1" applyFill="1" applyAlignment="1">
      <alignment vertical="center"/>
    </xf>
    <xf numFmtId="0" fontId="1" fillId="2" borderId="27" xfId="1" applyFont="1" applyFill="1" applyBorder="1" applyAlignment="1">
      <alignment vertical="center"/>
    </xf>
    <xf numFmtId="0" fontId="1" fillId="5" borderId="27" xfId="1" applyFont="1" applyFill="1" applyBorder="1" applyAlignment="1">
      <alignment vertical="center"/>
    </xf>
    <xf numFmtId="2" fontId="1" fillId="4" borderId="27" xfId="1" applyNumberFormat="1" applyFont="1" applyFill="1" applyBorder="1" applyAlignment="1">
      <alignment vertical="center"/>
    </xf>
    <xf numFmtId="2" fontId="1" fillId="5" borderId="28" xfId="1" applyNumberFormat="1" applyFont="1" applyFill="1" applyBorder="1" applyAlignment="1">
      <alignment vertical="center"/>
    </xf>
    <xf numFmtId="0" fontId="1" fillId="5" borderId="29" xfId="1" applyFont="1" applyFill="1" applyBorder="1" applyAlignment="1">
      <alignment vertical="center"/>
    </xf>
    <xf numFmtId="2" fontId="1" fillId="5" borderId="30" xfId="1" applyNumberFormat="1" applyFont="1" applyFill="1" applyBorder="1" applyAlignment="1">
      <alignment vertical="center"/>
    </xf>
    <xf numFmtId="0" fontId="1" fillId="2" borderId="31" xfId="1" applyFont="1" applyFill="1" applyBorder="1" applyAlignment="1">
      <alignment vertical="center"/>
    </xf>
    <xf numFmtId="0" fontId="1" fillId="2" borderId="32" xfId="1" applyFont="1" applyFill="1" applyBorder="1" applyAlignment="1">
      <alignment vertical="center"/>
    </xf>
    <xf numFmtId="0" fontId="1" fillId="5" borderId="32" xfId="1" applyFont="1" applyFill="1" applyBorder="1" applyAlignment="1">
      <alignment vertical="center"/>
    </xf>
    <xf numFmtId="2" fontId="1" fillId="4" borderId="32" xfId="1" applyNumberFormat="1" applyFont="1" applyFill="1" applyBorder="1" applyAlignment="1">
      <alignment vertical="center"/>
    </xf>
    <xf numFmtId="2" fontId="1" fillId="5" borderId="33" xfId="1" applyNumberFormat="1" applyFont="1" applyFill="1" applyBorder="1" applyAlignment="1">
      <alignment vertical="center"/>
    </xf>
    <xf numFmtId="0" fontId="1" fillId="5" borderId="34" xfId="1" applyFont="1" applyFill="1" applyBorder="1" applyAlignment="1">
      <alignment vertical="center"/>
    </xf>
    <xf numFmtId="2" fontId="1" fillId="5" borderId="35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1" fillId="2" borderId="7" xfId="1" applyFont="1" applyFill="1" applyBorder="1" applyAlignment="1">
      <alignment vertical="center"/>
    </xf>
    <xf numFmtId="0" fontId="14" fillId="2" borderId="36" xfId="1" applyFont="1" applyFill="1" applyBorder="1" applyAlignment="1">
      <alignment vertical="center"/>
    </xf>
    <xf numFmtId="0" fontId="14" fillId="2" borderId="5" xfId="1" applyFont="1" applyFill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1" fillId="5" borderId="37" xfId="1" applyFont="1" applyFill="1" applyBorder="1" applyAlignment="1">
      <alignment vertical="center"/>
    </xf>
    <xf numFmtId="2" fontId="1" fillId="5" borderId="14" xfId="1" applyNumberFormat="1" applyFont="1" applyFill="1" applyBorder="1" applyAlignment="1">
      <alignment vertical="center"/>
    </xf>
    <xf numFmtId="1" fontId="18" fillId="0" borderId="12" xfId="0" applyFont="1" applyBorder="1" applyAlignment="1">
      <alignment horizontal="left" vertical="center" indent="1"/>
    </xf>
    <xf numFmtId="1" fontId="5" fillId="0" borderId="3" xfId="0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" fontId="5" fillId="0" borderId="38" xfId="0" applyFont="1" applyFill="1" applyBorder="1" applyAlignment="1">
      <alignment horizontal="center" vertical="center" wrapText="1"/>
    </xf>
    <xf numFmtId="1" fontId="5" fillId="0" borderId="1" xfId="0" applyFont="1" applyFill="1" applyBorder="1" applyAlignment="1">
      <alignment horizontal="center" vertical="center" wrapText="1"/>
    </xf>
    <xf numFmtId="1" fontId="21" fillId="0" borderId="4" xfId="2" applyBorder="1" applyAlignment="1">
      <alignment vertical="center"/>
    </xf>
    <xf numFmtId="1" fontId="5" fillId="0" borderId="39" xfId="0" applyFont="1" applyFill="1" applyBorder="1" applyAlignment="1">
      <alignment horizontal="center" vertical="center" wrapText="1"/>
    </xf>
    <xf numFmtId="1" fontId="21" fillId="0" borderId="5" xfId="2" applyBorder="1" applyAlignment="1">
      <alignment vertical="center"/>
    </xf>
    <xf numFmtId="165" fontId="22" fillId="6" borderId="12" xfId="3" applyNumberFormat="1" applyBorder="1" applyAlignment="1">
      <alignment horizontal="center" vertical="center" wrapText="1"/>
    </xf>
    <xf numFmtId="165" fontId="8" fillId="0" borderId="38" xfId="3" applyNumberFormat="1" applyFont="1" applyFill="1" applyBorder="1" applyAlignment="1">
      <alignment horizontal="center" vertical="center" wrapText="1"/>
    </xf>
    <xf numFmtId="1" fontId="23" fillId="0" borderId="3" xfId="0" applyFont="1" applyFill="1" applyBorder="1" applyAlignment="1">
      <alignment horizontal="center" vertical="center" wrapText="1"/>
    </xf>
    <xf numFmtId="1" fontId="4" fillId="0" borderId="4" xfId="0" applyFont="1" applyFill="1" applyBorder="1" applyAlignment="1">
      <alignment horizontal="center" vertical="center" wrapText="1"/>
    </xf>
    <xf numFmtId="1" fontId="23" fillId="0" borderId="38" xfId="0" applyFont="1" applyFill="1" applyBorder="1" applyAlignment="1">
      <alignment horizontal="center" vertical="center" wrapText="1"/>
    </xf>
    <xf numFmtId="1" fontId="4" fillId="0" borderId="8" xfId="0" applyFont="1" applyFill="1" applyBorder="1" applyAlignment="1">
      <alignment horizontal="center" vertical="center" wrapText="1"/>
    </xf>
    <xf numFmtId="1" fontId="23" fillId="0" borderId="1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4" fillId="0" borderId="12" xfId="3" applyNumberFormat="1" applyFont="1" applyFill="1" applyBorder="1" applyAlignment="1">
      <alignment horizontal="center" vertical="center" wrapText="1"/>
    </xf>
    <xf numFmtId="165" fontId="23" fillId="0" borderId="38" xfId="3" applyNumberFormat="1" applyFont="1" applyFill="1" applyBorder="1" applyAlignment="1">
      <alignment horizontal="center" vertical="center" wrapText="1"/>
    </xf>
    <xf numFmtId="1" fontId="8" fillId="2" borderId="15" xfId="0" applyFont="1" applyFill="1" applyBorder="1" applyAlignment="1">
      <alignment horizontal="center" vertical="center" wrapText="1"/>
    </xf>
    <xf numFmtId="1" fontId="8" fillId="2" borderId="16" xfId="0" applyFont="1" applyFill="1" applyBorder="1" applyAlignment="1">
      <alignment horizontal="center" vertical="center"/>
    </xf>
    <xf numFmtId="1" fontId="8" fillId="2" borderId="17" xfId="0" applyFont="1" applyFill="1" applyBorder="1" applyAlignment="1">
      <alignment horizontal="center" vertical="center"/>
    </xf>
    <xf numFmtId="165" fontId="8" fillId="0" borderId="40" xfId="0" applyNumberFormat="1" applyFont="1" applyFill="1" applyBorder="1" applyAlignment="1">
      <alignment horizontal="center" vertical="center" wrapText="1"/>
    </xf>
    <xf numFmtId="1" fontId="4" fillId="0" borderId="3" xfId="0" applyFont="1" applyFill="1" applyBorder="1" applyAlignment="1">
      <alignment horizontal="centerContinuous" vertical="center" wrapText="1"/>
    </xf>
    <xf numFmtId="1" fontId="4" fillId="0" borderId="7" xfId="0" applyFont="1" applyFill="1" applyBorder="1" applyAlignment="1">
      <alignment horizontal="center" vertical="center" wrapText="1"/>
    </xf>
    <xf numFmtId="1" fontId="4" fillId="0" borderId="2" xfId="0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1" fontId="24" fillId="0" borderId="11" xfId="0" applyFont="1" applyBorder="1" applyAlignment="1">
      <alignment horizontal="centerContinuous" vertical="center"/>
    </xf>
  </cellXfs>
  <cellStyles count="4">
    <cellStyle name="Hyperlink" xfId="2" builtinId="8"/>
    <cellStyle name="Neutral" xfId="3" builtinId="28"/>
    <cellStyle name="Normal" xfId="0" builtinId="0"/>
    <cellStyle name="Normal 2" xfId="1" xr:uid="{00000000-0005-0000-0000-000001000000}"/>
  </cellStyles>
  <dxfs count="2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2" formatCode="0.00"/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\ mmmm\ 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dd\ mmm\ 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dd\ mmm\ 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061" name="Rectangle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/>
        </xdr:cNvSpPr>
      </xdr:nvSpPr>
      <xdr:spPr bwMode="auto">
        <a:xfrm>
          <a:off x="182880" y="167640"/>
          <a:ext cx="7078980" cy="1143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363875</xdr:colOff>
      <xdr:row>16</xdr:row>
      <xdr:rowOff>85618</xdr:rowOff>
    </xdr:from>
    <xdr:to>
      <xdr:col>6</xdr:col>
      <xdr:colOff>934662</xdr:colOff>
      <xdr:row>19</xdr:row>
      <xdr:rowOff>14270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D94C6953-565A-4F14-B1AF-78535889E2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76" t="8937" r="19067" b="4244"/>
        <a:stretch/>
      </xdr:blipFill>
      <xdr:spPr>
        <a:xfrm>
          <a:off x="8663325" y="2930418"/>
          <a:ext cx="1758237" cy="4811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4:H9" totalsRowShown="0" headerRowDxfId="24" dataDxfId="23" tableBorderDxfId="22">
  <sortState xmlns:xlrd2="http://schemas.microsoft.com/office/spreadsheetml/2017/richdata2" ref="B7:H9">
    <sortCondition descending="1" ref="H5:H9"/>
  </sortState>
  <tableColumns count="7">
    <tableColumn id="1" xr3:uid="{00000000-0010-0000-0000-000001000000}" name="Common Line Reference" dataDxfId="21"/>
    <tableColumn id="4" xr3:uid="{00000000-0010-0000-0000-000004000000}" name="Beneficiary Country" dataDxfId="20"/>
    <tableColumn id="5" xr3:uid="{00000000-0010-0000-0000-000005000000}" name="Description of Project" dataDxfId="19"/>
    <tableColumn id="6" xr3:uid="{00000000-0010-0000-0000-000006000000}" name="Common Line" dataDxfId="18"/>
    <tableColumn id="7" xr3:uid="{00000000-0010-0000-0000-000007000000}" name="Terms and Conditions" dataDxfId="17"/>
    <tableColumn id="2" xr3:uid="{00000000-0010-0000-0000-000002000000}" name="Valid from" dataDxfId="16"/>
    <tableColumn id="8" xr3:uid="{00000000-0010-0000-0000-000008000000}" name="Valid until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4:M9" totalsRowShown="0" headerRowDxfId="14" dataDxfId="13">
  <autoFilter ref="A4:M9" xr:uid="{00000000-0009-0000-0100-000001000000}"/>
  <tableColumns count="13">
    <tableColumn id="1" xr3:uid="{00000000-0010-0000-0100-000001000000}" name="Name" dataDxfId="12"/>
    <tableColumn id="2" xr3:uid="{00000000-0010-0000-0100-000002000000}" name="Ticker" dataDxfId="11"/>
    <tableColumn id="3" xr3:uid="{00000000-0010-0000-0100-000003000000}" name="Coupon" dataDxfId="10"/>
    <tableColumn id="4" xr3:uid="{00000000-0010-0000-0100-000004000000}" name="Issue Date" dataDxfId="9"/>
    <tableColumn id="5" xr3:uid="{00000000-0010-0000-0100-000005000000}" name="Ask Modified Duration" dataDxfId="8"/>
    <tableColumn id="6" xr3:uid="{00000000-0010-0000-0100-000006000000}" name="Maturity" dataDxfId="7"/>
    <tableColumn id="7" xr3:uid="{00000000-0010-0000-0100-000007000000}" name="Residual Maturity" dataDxfId="6"/>
    <tableColumn id="8" xr3:uid="{00000000-0010-0000-0100-000008000000}" name="Currency" dataDxfId="5"/>
    <tableColumn id="9" xr3:uid="{00000000-0010-0000-0100-000009000000}" name="Bid Yield to Maturity" dataDxfId="4"/>
    <tableColumn id="10" xr3:uid="{00000000-0010-0000-0100-00000A000000}" name="Ask Yield To Convention" dataDxfId="3"/>
    <tableColumn id="11" xr3:uid="{00000000-0010-0000-0100-00000B000000}" name="Ask Price" dataDxfId="2"/>
    <tableColumn id="12" xr3:uid="{00000000-0010-0000-0100-00000C000000}" name="Coupon Type" dataDxfId="1"/>
    <tableColumn id="13" xr3:uid="{00000000-0010-0000-0100-00000D000000}" name="Maturity Typ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ne.oecd.org/document/TAD/PG(2023)7/fr/pdf" TargetMode="External"/><Relationship Id="rId1" Type="http://schemas.openxmlformats.org/officeDocument/2006/relationships/hyperlink" Target="https://one.oecd.org/document/TAD/PG(2023)7/en/pdf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H13"/>
  <sheetViews>
    <sheetView showGridLines="0" tabSelected="1" zoomScaleNormal="100" zoomScaleSheetLayoutView="115" workbookViewId="0">
      <selection activeCell="B2" sqref="B2"/>
    </sheetView>
  </sheetViews>
  <sheetFormatPr defaultColWidth="9.33203125" defaultRowHeight="12.75" x14ac:dyDescent="0.2"/>
  <cols>
    <col min="1" max="1" width="4" style="1" customWidth="1"/>
    <col min="2" max="2" width="22.1640625" style="1" customWidth="1"/>
    <col min="3" max="3" width="29.5" style="1" customWidth="1"/>
    <col min="4" max="4" width="38.83203125" style="1" customWidth="1"/>
    <col min="5" max="5" width="39.83203125" style="1" customWidth="1"/>
    <col min="6" max="6" width="34.6640625" style="1" customWidth="1"/>
    <col min="7" max="7" width="22.6640625" style="1" customWidth="1"/>
    <col min="8" max="8" width="24.5" style="1" customWidth="1"/>
    <col min="9" max="9" width="2.83203125" style="1" customWidth="1"/>
    <col min="10" max="16384" width="9.33203125" style="1"/>
  </cols>
  <sheetData>
    <row r="1" spans="1:8" ht="4.9000000000000004" customHeight="1" thickBot="1" x14ac:dyDescent="0.25">
      <c r="A1" s="9"/>
      <c r="B1" s="10"/>
      <c r="C1" s="11"/>
      <c r="D1" s="12"/>
      <c r="E1" s="11"/>
      <c r="F1" s="11"/>
      <c r="G1" s="11"/>
      <c r="H1" s="13"/>
    </row>
    <row r="2" spans="1:8" s="5" customFormat="1" ht="37.9" customHeight="1" thickBot="1" x14ac:dyDescent="0.25">
      <c r="A2" s="1"/>
      <c r="B2" s="14" t="str">
        <f ca="1">+"Valid Common Lines as of "&amp;DAY(NOW())&amp;" "&amp;TEXT(NOW(),"mmmm")&amp;" "&amp;YEAR(NOW())</f>
        <v>Valid Common Lines as of 15 May 2024</v>
      </c>
      <c r="C2" s="15"/>
      <c r="D2" s="16"/>
      <c r="E2" s="15"/>
      <c r="F2" s="15"/>
      <c r="G2" s="15"/>
      <c r="H2" s="99">
        <f>COUNTA(H5:H9)</f>
        <v>3</v>
      </c>
    </row>
    <row r="3" spans="1:8" x14ac:dyDescent="0.2">
      <c r="A3" s="9"/>
      <c r="B3" s="10"/>
      <c r="C3" s="11"/>
      <c r="D3" s="12"/>
      <c r="E3" s="11"/>
      <c r="F3" s="11"/>
      <c r="G3" s="11"/>
      <c r="H3" s="13"/>
    </row>
    <row r="4" spans="1:8" ht="34.5" customHeight="1" x14ac:dyDescent="0.2">
      <c r="A4" s="4"/>
      <c r="B4" s="17" t="s">
        <v>5</v>
      </c>
      <c r="C4" s="6" t="s">
        <v>4</v>
      </c>
      <c r="D4" s="7" t="s">
        <v>0</v>
      </c>
      <c r="E4" s="7" t="s">
        <v>1</v>
      </c>
      <c r="F4" s="7" t="s">
        <v>3</v>
      </c>
      <c r="G4" s="8" t="s">
        <v>67</v>
      </c>
      <c r="H4" s="8" t="s">
        <v>2</v>
      </c>
    </row>
    <row r="5" spans="1:8" ht="93.6" hidden="1" customHeight="1" x14ac:dyDescent="0.2">
      <c r="A5" s="3"/>
      <c r="B5" s="17" t="s">
        <v>82</v>
      </c>
      <c r="C5" s="78" t="s">
        <v>69</v>
      </c>
      <c r="D5" s="76" t="s">
        <v>71</v>
      </c>
      <c r="E5" s="75" t="s">
        <v>72</v>
      </c>
      <c r="F5" s="76" t="s">
        <v>68</v>
      </c>
      <c r="G5" s="80" t="s">
        <v>87</v>
      </c>
      <c r="H5" s="74"/>
    </row>
    <row r="6" spans="1:8" ht="116.45" hidden="1" customHeight="1" x14ac:dyDescent="0.2">
      <c r="A6" s="3"/>
      <c r="B6" s="17" t="s">
        <v>81</v>
      </c>
      <c r="C6" s="6" t="s">
        <v>83</v>
      </c>
      <c r="D6" s="7" t="s">
        <v>86</v>
      </c>
      <c r="E6" s="7" t="s">
        <v>84</v>
      </c>
      <c r="F6" s="7" t="s">
        <v>85</v>
      </c>
      <c r="G6" s="80" t="s">
        <v>87</v>
      </c>
      <c r="H6" s="74"/>
    </row>
    <row r="7" spans="1:8" ht="87" customHeight="1" x14ac:dyDescent="0.2">
      <c r="A7" s="3"/>
      <c r="B7" s="73" t="s">
        <v>88</v>
      </c>
      <c r="C7" s="83" t="s">
        <v>83</v>
      </c>
      <c r="D7" s="85" t="s">
        <v>89</v>
      </c>
      <c r="E7" s="85" t="s">
        <v>95</v>
      </c>
      <c r="F7" s="87" t="s">
        <v>90</v>
      </c>
      <c r="G7" s="89">
        <v>45270</v>
      </c>
      <c r="H7" s="81">
        <v>46000</v>
      </c>
    </row>
    <row r="8" spans="1:8" ht="77.45" customHeight="1" x14ac:dyDescent="0.2">
      <c r="A8" s="3"/>
      <c r="B8" s="82" t="s">
        <v>91</v>
      </c>
      <c r="C8" s="84" t="s">
        <v>92</v>
      </c>
      <c r="D8" s="86" t="s">
        <v>71</v>
      </c>
      <c r="E8" s="86" t="s">
        <v>94</v>
      </c>
      <c r="F8" s="88" t="s">
        <v>93</v>
      </c>
      <c r="G8" s="90">
        <v>45274</v>
      </c>
      <c r="H8" s="81">
        <v>45639</v>
      </c>
    </row>
    <row r="9" spans="1:8" ht="82.15" customHeight="1" x14ac:dyDescent="0.2">
      <c r="A9" s="3"/>
      <c r="B9" s="95" t="s">
        <v>73</v>
      </c>
      <c r="C9" s="96" t="s">
        <v>74</v>
      </c>
      <c r="D9" s="97" t="s">
        <v>75</v>
      </c>
      <c r="E9" s="97" t="s">
        <v>77</v>
      </c>
      <c r="F9" s="97" t="s">
        <v>76</v>
      </c>
      <c r="G9" s="98">
        <v>44858</v>
      </c>
      <c r="H9" s="94">
        <v>45588</v>
      </c>
    </row>
    <row r="10" spans="1:8" ht="13.5" thickBot="1" x14ac:dyDescent="0.25"/>
    <row r="11" spans="1:8" ht="17.649999999999999" customHeight="1" thickTop="1" thickBot="1" x14ac:dyDescent="0.25">
      <c r="B11" s="91" t="s">
        <v>70</v>
      </c>
      <c r="C11" s="92"/>
      <c r="D11" s="92"/>
      <c r="E11" s="92"/>
      <c r="F11" s="92"/>
      <c r="G11" s="92"/>
      <c r="H11" s="93"/>
    </row>
    <row r="12" spans="1:8" ht="13.5" thickTop="1" x14ac:dyDescent="0.2"/>
    <row r="13" spans="1:8" ht="25.5" customHeight="1" x14ac:dyDescent="0.2">
      <c r="B13" s="72" t="s">
        <v>80</v>
      </c>
      <c r="C13" s="2"/>
      <c r="D13" s="2"/>
      <c r="E13" s="2"/>
      <c r="F13" s="77" t="s">
        <v>79</v>
      </c>
      <c r="G13" s="77"/>
      <c r="H13" s="79" t="s">
        <v>78</v>
      </c>
    </row>
  </sheetData>
  <mergeCells count="1">
    <mergeCell ref="B11:H11"/>
  </mergeCells>
  <phoneticPr fontId="2" type="noConversion"/>
  <hyperlinks>
    <hyperlink ref="F13" r:id="rId1" xr:uid="{CB6DE085-2D19-4700-88B8-0DC7A524BCF3}"/>
    <hyperlink ref="H13" r:id="rId2" xr:uid="{3BEC2047-0EF1-41AF-83BC-5A3A0E7838A9}"/>
  </hyperlinks>
  <printOptions horizontalCentered="1"/>
  <pageMargins left="0.39370078740157483" right="0.31496062992125984" top="0.35433070866141736" bottom="0.35433070866141736" header="0.23622047244094491" footer="0.19685039370078741"/>
  <pageSetup paperSize="9" scale="91" fitToHeight="0" pageOrder="overThenDown" orientation="landscape" r:id="rId3"/>
  <headerFooter alignWithMargins="0">
    <oddFooter>&amp;L&amp;"-,Regular"oe.cd/489 : Status of the valid common lines as of &amp;D&amp;C&amp;"-,Regular"&amp;P / &amp;N&amp;R&amp;"-,Regular"&amp;10&amp;G</oddFooter>
  </headerFooter>
  <drawing r:id="rId4"/>
  <legacyDrawingHF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zoomScale="89" zoomScaleNormal="100" workbookViewId="0">
      <selection activeCell="A16" sqref="A16"/>
    </sheetView>
  </sheetViews>
  <sheetFormatPr defaultColWidth="12.6640625" defaultRowHeight="12.75" x14ac:dyDescent="0.2"/>
  <cols>
    <col min="1" max="1" width="54.33203125" style="18" customWidth="1"/>
    <col min="2" max="2" width="28.6640625" style="18" customWidth="1"/>
    <col min="3" max="3" width="25" style="18" customWidth="1"/>
    <col min="4" max="4" width="23.83203125" style="18" customWidth="1"/>
    <col min="5" max="5" width="31.5" style="18" customWidth="1"/>
    <col min="6" max="6" width="23.33203125" style="18" customWidth="1"/>
    <col min="7" max="7" width="27.33203125" style="18" customWidth="1"/>
    <col min="8" max="8" width="17.6640625" style="18" customWidth="1"/>
    <col min="9" max="9" width="29" style="18" customWidth="1"/>
    <col min="10" max="10" width="30.6640625" style="18" customWidth="1"/>
    <col min="11" max="11" width="14" style="18" customWidth="1"/>
    <col min="12" max="12" width="18.33203125" style="18" customWidth="1"/>
    <col min="13" max="13" width="19.33203125" style="18" customWidth="1"/>
    <col min="14" max="16384" width="12.6640625" style="18"/>
  </cols>
  <sheetData>
    <row r="1" spans="1:13" x14ac:dyDescent="0.2">
      <c r="A1" s="18" t="s">
        <v>6</v>
      </c>
      <c r="B1" s="19">
        <v>44370</v>
      </c>
    </row>
    <row r="4" spans="1:13" ht="15" x14ac:dyDescent="0.2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1" t="s">
        <v>13</v>
      </c>
      <c r="H4" s="20" t="s">
        <v>14</v>
      </c>
      <c r="I4" s="20" t="s">
        <v>15</v>
      </c>
      <c r="J4" s="20" t="s">
        <v>16</v>
      </c>
      <c r="K4" s="20" t="s">
        <v>17</v>
      </c>
      <c r="L4" s="20" t="s">
        <v>18</v>
      </c>
      <c r="M4" s="20" t="s">
        <v>19</v>
      </c>
    </row>
    <row r="5" spans="1:13" ht="15" x14ac:dyDescent="0.2">
      <c r="A5" s="20" t="s">
        <v>20</v>
      </c>
      <c r="B5" s="22" t="s">
        <v>21</v>
      </c>
      <c r="C5" s="20">
        <v>7.75</v>
      </c>
      <c r="D5" s="22" t="s">
        <v>22</v>
      </c>
      <c r="E5" s="20">
        <v>1.6243489364921724</v>
      </c>
      <c r="F5" s="22" t="s">
        <v>23</v>
      </c>
      <c r="G5" s="23">
        <f>_xlfn.DAYS(F5,$B1)/365</f>
        <v>1.6849315068493151</v>
      </c>
      <c r="H5" s="20" t="s">
        <v>24</v>
      </c>
      <c r="I5" s="20">
        <v>4.8440000000000003</v>
      </c>
      <c r="J5" s="20">
        <v>4.78</v>
      </c>
      <c r="K5" s="20">
        <v>104.95509</v>
      </c>
      <c r="L5" s="22" t="s">
        <v>25</v>
      </c>
      <c r="M5" s="22" t="s">
        <v>26</v>
      </c>
    </row>
    <row r="6" spans="1:13" ht="15" x14ac:dyDescent="0.2">
      <c r="A6" s="20" t="s">
        <v>20</v>
      </c>
      <c r="B6" s="22" t="s">
        <v>21</v>
      </c>
      <c r="C6" s="20">
        <v>10.5</v>
      </c>
      <c r="D6" s="22" t="s">
        <v>27</v>
      </c>
      <c r="E6" s="20">
        <v>4.1309238529178023</v>
      </c>
      <c r="F6" s="22" t="s">
        <v>28</v>
      </c>
      <c r="G6" s="23">
        <f>_xlfn.DAYS(F6,B1)/365</f>
        <v>5.4986301369863018</v>
      </c>
      <c r="H6" s="20" t="s">
        <v>24</v>
      </c>
      <c r="I6" s="20">
        <v>7.391</v>
      </c>
      <c r="J6" s="20">
        <v>7.36</v>
      </c>
      <c r="K6" s="20">
        <v>114.15313</v>
      </c>
      <c r="L6" s="22" t="s">
        <v>25</v>
      </c>
      <c r="M6" s="22" t="s">
        <v>26</v>
      </c>
    </row>
    <row r="7" spans="1:13" ht="15" x14ac:dyDescent="0.2">
      <c r="A7" s="20" t="s">
        <v>20</v>
      </c>
      <c r="B7" s="22" t="s">
        <v>21</v>
      </c>
      <c r="C7" s="20">
        <v>8</v>
      </c>
      <c r="D7" s="22" t="s">
        <v>29</v>
      </c>
      <c r="E7" s="20">
        <v>5.9107420401259958</v>
      </c>
      <c r="F7" s="22" t="s">
        <v>30</v>
      </c>
      <c r="G7" s="23">
        <f>_xlfn.DAYS(F7,B1)/365</f>
        <v>8.6136986301369856</v>
      </c>
      <c r="H7" s="20" t="s">
        <v>24</v>
      </c>
      <c r="I7" s="20">
        <v>9.0980000000000008</v>
      </c>
      <c r="J7" s="20">
        <v>9.0549999999999997</v>
      </c>
      <c r="K7" s="20">
        <v>93.746530000000007</v>
      </c>
      <c r="L7" s="22" t="s">
        <v>25</v>
      </c>
      <c r="M7" s="22" t="s">
        <v>26</v>
      </c>
    </row>
    <row r="8" spans="1:13" ht="15" x14ac:dyDescent="0.2">
      <c r="A8" s="20" t="s">
        <v>20</v>
      </c>
      <c r="B8" s="22" t="s">
        <v>21</v>
      </c>
      <c r="C8" s="20">
        <v>7</v>
      </c>
      <c r="D8" s="22" t="s">
        <v>31</v>
      </c>
      <c r="E8" s="20">
        <v>6.5435100442245275</v>
      </c>
      <c r="F8" s="22" t="s">
        <v>32</v>
      </c>
      <c r="G8" s="23">
        <f>_xlfn.DAYS(F8,B1)/365</f>
        <v>9.6904109589041099</v>
      </c>
      <c r="H8" s="20" t="s">
        <v>24</v>
      </c>
      <c r="I8" s="20">
        <v>9.4960000000000004</v>
      </c>
      <c r="J8" s="20">
        <v>9.4629999999999992</v>
      </c>
      <c r="K8" s="20">
        <v>84.486779999999996</v>
      </c>
      <c r="L8" s="22" t="s">
        <v>25</v>
      </c>
      <c r="M8" s="22" t="s">
        <v>26</v>
      </c>
    </row>
    <row r="9" spans="1:13" ht="15" x14ac:dyDescent="0.2">
      <c r="A9" s="20" t="s">
        <v>20</v>
      </c>
      <c r="B9" s="22" t="s">
        <v>21</v>
      </c>
      <c r="C9" s="20">
        <v>8.25</v>
      </c>
      <c r="D9" s="22" t="s">
        <v>33</v>
      </c>
      <c r="E9" s="20">
        <v>6.7301652335716531</v>
      </c>
      <c r="F9" s="22" t="s">
        <v>34</v>
      </c>
      <c r="G9" s="23">
        <f>_xlfn.DAYS(F9,B1)/365</f>
        <v>10.778082191780822</v>
      </c>
      <c r="H9" s="20" t="s">
        <v>24</v>
      </c>
      <c r="I9" s="20">
        <v>9.8780000000000001</v>
      </c>
      <c r="J9" s="20">
        <v>9.8460000000000001</v>
      </c>
      <c r="K9" s="20">
        <v>89.47833</v>
      </c>
      <c r="L9" s="22" t="s">
        <v>25</v>
      </c>
      <c r="M9" s="22" t="s">
        <v>26</v>
      </c>
    </row>
    <row r="10" spans="1:13" ht="15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3.5" thickBot="1" x14ac:dyDescent="0.25">
      <c r="I11" s="24"/>
      <c r="J11" s="24"/>
      <c r="K11" s="24"/>
      <c r="L11" s="24"/>
      <c r="M11" s="24"/>
    </row>
    <row r="12" spans="1:13" ht="13.5" thickTop="1" x14ac:dyDescent="0.2">
      <c r="A12" s="25"/>
      <c r="B12" s="26"/>
      <c r="C12" s="26"/>
      <c r="D12" s="26"/>
      <c r="E12" s="26"/>
      <c r="F12" s="26"/>
      <c r="G12" s="27"/>
      <c r="I12" s="24"/>
      <c r="J12" s="24"/>
      <c r="K12" s="24"/>
      <c r="L12" s="24"/>
      <c r="M12" s="24"/>
    </row>
    <row r="13" spans="1:13" x14ac:dyDescent="0.2">
      <c r="A13" s="28"/>
      <c r="B13" s="29"/>
      <c r="C13" s="29"/>
      <c r="D13" s="29"/>
      <c r="E13" s="29"/>
      <c r="F13" s="29"/>
      <c r="G13" s="30"/>
      <c r="I13" s="24"/>
      <c r="J13" s="24"/>
      <c r="K13" s="24"/>
      <c r="L13" s="24"/>
      <c r="M13" s="24"/>
    </row>
    <row r="14" spans="1:13" ht="18" x14ac:dyDescent="0.2">
      <c r="A14" s="31" t="s">
        <v>20</v>
      </c>
      <c r="B14" s="29"/>
      <c r="C14" s="29"/>
      <c r="D14" s="29"/>
      <c r="E14" s="29"/>
      <c r="F14" s="29"/>
      <c r="G14" s="30"/>
      <c r="I14" s="24"/>
      <c r="J14" s="24"/>
      <c r="K14" s="24"/>
      <c r="L14" s="24"/>
      <c r="M14" s="24"/>
    </row>
    <row r="15" spans="1:13" ht="14.25" x14ac:dyDescent="0.2">
      <c r="A15" s="32"/>
      <c r="B15" s="33" t="s">
        <v>14</v>
      </c>
      <c r="C15" s="33" t="s">
        <v>12</v>
      </c>
      <c r="D15" s="34" t="s">
        <v>13</v>
      </c>
      <c r="E15" s="34" t="s">
        <v>35</v>
      </c>
      <c r="F15" s="29" t="s">
        <v>36</v>
      </c>
      <c r="G15" s="30"/>
      <c r="I15" s="24"/>
      <c r="J15" s="24"/>
      <c r="K15" s="24"/>
      <c r="L15" s="24"/>
      <c r="M15" s="24"/>
    </row>
    <row r="16" spans="1:13" ht="14.25" x14ac:dyDescent="0.2">
      <c r="A16" s="32"/>
      <c r="B16" s="33" t="s">
        <v>24</v>
      </c>
      <c r="C16" s="33" t="s">
        <v>23</v>
      </c>
      <c r="D16" s="35">
        <f>G5</f>
        <v>1.6849315068493151</v>
      </c>
      <c r="E16" s="35">
        <f>J5</f>
        <v>4.78</v>
      </c>
      <c r="F16" s="36"/>
      <c r="G16" s="30"/>
      <c r="I16" s="24"/>
      <c r="J16" s="24"/>
      <c r="K16" s="24"/>
      <c r="L16" s="24"/>
      <c r="M16" s="24"/>
    </row>
    <row r="17" spans="1:13" ht="14.25" x14ac:dyDescent="0.2">
      <c r="A17" s="32"/>
      <c r="B17" s="37" t="s">
        <v>24</v>
      </c>
      <c r="C17" s="37" t="s">
        <v>37</v>
      </c>
      <c r="D17" s="38">
        <v>3</v>
      </c>
      <c r="E17" s="38">
        <f>J5+(J6-J5)/(D20-D16)*(D17-D16)</f>
        <v>5.6696551724137931</v>
      </c>
      <c r="F17" s="39"/>
      <c r="G17" s="30"/>
      <c r="I17" s="24"/>
      <c r="J17" s="24"/>
      <c r="K17" s="24"/>
      <c r="L17" s="24"/>
      <c r="M17" s="24"/>
    </row>
    <row r="18" spans="1:13" ht="14.25" x14ac:dyDescent="0.2">
      <c r="A18" s="32"/>
      <c r="B18" s="37" t="s">
        <v>24</v>
      </c>
      <c r="C18" s="37" t="s">
        <v>37</v>
      </c>
      <c r="D18" s="38">
        <v>4</v>
      </c>
      <c r="E18" s="38">
        <f>J5+(J6-J5)/(D20-D16)*(D18-D16)</f>
        <v>6.3461637931034485</v>
      </c>
      <c r="F18" s="39"/>
      <c r="G18" s="30"/>
      <c r="I18" s="24"/>
      <c r="J18" s="24"/>
      <c r="K18" s="24"/>
      <c r="L18" s="24"/>
      <c r="M18" s="24"/>
    </row>
    <row r="19" spans="1:13" ht="14.25" x14ac:dyDescent="0.2">
      <c r="A19" s="32"/>
      <c r="B19" s="37" t="s">
        <v>24</v>
      </c>
      <c r="C19" s="37" t="s">
        <v>37</v>
      </c>
      <c r="D19" s="38">
        <v>5</v>
      </c>
      <c r="E19" s="38">
        <f>J5+(J6-J5)/(D20-D16)*(D19-D16)</f>
        <v>7.0226724137931029</v>
      </c>
      <c r="F19" s="39"/>
      <c r="G19" s="30"/>
      <c r="I19" s="24"/>
      <c r="J19" s="24"/>
      <c r="K19" s="24"/>
      <c r="L19" s="24"/>
      <c r="M19" s="24"/>
    </row>
    <row r="20" spans="1:13" ht="14.25" x14ac:dyDescent="0.2">
      <c r="A20" s="32"/>
      <c r="B20" s="33" t="s">
        <v>24</v>
      </c>
      <c r="C20" s="33" t="s">
        <v>28</v>
      </c>
      <c r="D20" s="35">
        <f>G6</f>
        <v>5.4986301369863018</v>
      </c>
      <c r="E20" s="35">
        <f>J6</f>
        <v>7.36</v>
      </c>
      <c r="F20" s="36"/>
      <c r="G20" s="30"/>
      <c r="I20" s="24"/>
      <c r="J20" s="24"/>
      <c r="K20" s="24"/>
      <c r="L20" s="24"/>
      <c r="M20" s="24"/>
    </row>
    <row r="21" spans="1:13" ht="14.25" x14ac:dyDescent="0.2">
      <c r="A21" s="32"/>
      <c r="B21" s="33" t="s">
        <v>24</v>
      </c>
      <c r="C21" s="40" t="s">
        <v>37</v>
      </c>
      <c r="D21" s="35">
        <v>6</v>
      </c>
      <c r="E21" s="35">
        <f>J6+(J7-J6)/(D24-D20)*(D21-D20)</f>
        <v>7.6328100263852248</v>
      </c>
      <c r="F21" s="36"/>
      <c r="G21" s="30"/>
      <c r="I21" s="24"/>
      <c r="J21" s="24"/>
      <c r="K21" s="24"/>
      <c r="L21" s="24"/>
      <c r="M21" s="24"/>
    </row>
    <row r="22" spans="1:13" ht="14.25" x14ac:dyDescent="0.2">
      <c r="A22" s="32"/>
      <c r="B22" s="37" t="s">
        <v>24</v>
      </c>
      <c r="C22" s="37" t="s">
        <v>37</v>
      </c>
      <c r="D22" s="38">
        <v>7</v>
      </c>
      <c r="E22" s="38">
        <f>J6+(J7-J6)/(D24-D20)*(D22-D20)</f>
        <v>8.1769393139841693</v>
      </c>
      <c r="F22" s="39"/>
      <c r="G22" s="30"/>
      <c r="I22" s="24"/>
      <c r="J22" s="24"/>
      <c r="K22" s="24"/>
      <c r="L22" s="24"/>
      <c r="M22" s="24"/>
    </row>
    <row r="23" spans="1:13" ht="14.25" x14ac:dyDescent="0.2">
      <c r="A23" s="32"/>
      <c r="B23" s="37" t="s">
        <v>24</v>
      </c>
      <c r="C23" s="37" t="s">
        <v>37</v>
      </c>
      <c r="D23" s="38">
        <v>8</v>
      </c>
      <c r="E23" s="38">
        <f>J6+(J7-J6)/(D24-D20)*(D23-D20)</f>
        <v>8.7210686015831129</v>
      </c>
      <c r="F23" s="39"/>
      <c r="G23" s="30"/>
      <c r="I23" s="24"/>
      <c r="J23" s="24"/>
      <c r="K23" s="24"/>
      <c r="L23" s="24"/>
      <c r="M23" s="24"/>
    </row>
    <row r="24" spans="1:13" ht="14.25" x14ac:dyDescent="0.2">
      <c r="A24" s="32"/>
      <c r="B24" s="33" t="s">
        <v>24</v>
      </c>
      <c r="C24" s="33" t="s">
        <v>30</v>
      </c>
      <c r="D24" s="35">
        <f>G7</f>
        <v>8.6136986301369856</v>
      </c>
      <c r="E24" s="35">
        <f>J7</f>
        <v>9.0549999999999997</v>
      </c>
      <c r="F24" s="36"/>
      <c r="G24" s="30"/>
      <c r="I24" s="24"/>
      <c r="J24" s="24"/>
      <c r="K24" s="24"/>
      <c r="L24" s="24"/>
      <c r="M24" s="24"/>
    </row>
    <row r="25" spans="1:13" ht="14.25" x14ac:dyDescent="0.2">
      <c r="A25" s="32"/>
      <c r="B25" s="33" t="s">
        <v>24</v>
      </c>
      <c r="C25" s="40" t="s">
        <v>37</v>
      </c>
      <c r="D25" s="35">
        <v>9</v>
      </c>
      <c r="E25" s="35">
        <f>J7+(J8-J7)/(D26-D24)*(D25-D24)</f>
        <v>9.2013816793893124</v>
      </c>
      <c r="F25" s="36"/>
      <c r="G25" s="30"/>
      <c r="I25" s="24"/>
      <c r="J25" s="24"/>
      <c r="K25" s="24"/>
      <c r="L25" s="24"/>
      <c r="M25" s="24"/>
    </row>
    <row r="26" spans="1:13" ht="14.25" x14ac:dyDescent="0.2">
      <c r="A26" s="32"/>
      <c r="B26" s="33" t="s">
        <v>24</v>
      </c>
      <c r="C26" s="33" t="s">
        <v>32</v>
      </c>
      <c r="D26" s="35">
        <f>G8</f>
        <v>9.6904109589041099</v>
      </c>
      <c r="E26" s="35">
        <f>J8</f>
        <v>9.4629999999999992</v>
      </c>
      <c r="F26" s="36"/>
      <c r="G26" s="30"/>
    </row>
    <row r="27" spans="1:13" ht="14.25" x14ac:dyDescent="0.2">
      <c r="A27" s="32"/>
      <c r="B27" s="33" t="s">
        <v>24</v>
      </c>
      <c r="C27" s="40" t="s">
        <v>37</v>
      </c>
      <c r="D27" s="35">
        <v>10</v>
      </c>
      <c r="E27" s="35">
        <f>J8+(J9-J8)/(D28-D26)*(D27-D26)</f>
        <v>9.5720151133501261</v>
      </c>
      <c r="F27" s="36"/>
      <c r="G27" s="30"/>
    </row>
    <row r="28" spans="1:13" ht="14.25" x14ac:dyDescent="0.2">
      <c r="A28" s="32"/>
      <c r="B28" s="33" t="s">
        <v>24</v>
      </c>
      <c r="C28" s="33" t="s">
        <v>34</v>
      </c>
      <c r="D28" s="35">
        <f>G9</f>
        <v>10.778082191780822</v>
      </c>
      <c r="E28" s="35">
        <f>J9</f>
        <v>9.8460000000000001</v>
      </c>
      <c r="F28" s="36"/>
      <c r="G28" s="30"/>
    </row>
    <row r="29" spans="1:13" x14ac:dyDescent="0.2">
      <c r="A29" s="28"/>
      <c r="B29" s="29"/>
      <c r="C29" s="29"/>
      <c r="D29" s="29"/>
      <c r="E29" s="29"/>
      <c r="F29" s="29"/>
      <c r="G29" s="30"/>
    </row>
    <row r="30" spans="1:13" x14ac:dyDescent="0.2">
      <c r="A30" s="28"/>
      <c r="B30" s="29"/>
      <c r="C30" s="29"/>
      <c r="D30" s="29"/>
      <c r="E30" s="29"/>
      <c r="F30" s="29"/>
      <c r="G30" s="30"/>
    </row>
    <row r="31" spans="1:13" ht="13.5" thickBot="1" x14ac:dyDescent="0.25">
      <c r="A31" s="41"/>
      <c r="B31" s="42"/>
      <c r="C31" s="42"/>
      <c r="D31" s="42"/>
      <c r="E31" s="42"/>
      <c r="F31" s="42"/>
      <c r="G31" s="43"/>
      <c r="H31" s="24"/>
      <c r="I31" s="24"/>
      <c r="J31" s="24"/>
      <c r="K31" s="24"/>
      <c r="L31" s="24"/>
      <c r="M31" s="24"/>
    </row>
    <row r="32" spans="1:13" ht="13.5" thickTop="1" x14ac:dyDescent="0.2">
      <c r="A32" s="29"/>
      <c r="B32" s="29"/>
      <c r="C32" s="29"/>
      <c r="D32" s="29"/>
      <c r="E32" s="29"/>
      <c r="F32" s="29"/>
      <c r="G32" s="29"/>
      <c r="H32" s="24"/>
      <c r="I32" s="24"/>
      <c r="J32" s="24"/>
      <c r="K32" s="24"/>
      <c r="L32" s="24"/>
      <c r="M32" s="24"/>
    </row>
    <row r="33" spans="1:14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4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4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4" x14ac:dyDescent="0.2">
      <c r="A36" s="44" t="s">
        <v>38</v>
      </c>
      <c r="B36" s="44"/>
      <c r="C36" s="4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4" ht="53.6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4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4" ht="38.25" x14ac:dyDescent="0.2">
      <c r="A39" s="45" t="s">
        <v>39</v>
      </c>
      <c r="B39" s="46" t="s">
        <v>40</v>
      </c>
      <c r="C39" s="46" t="s">
        <v>41</v>
      </c>
      <c r="D39" s="46" t="s">
        <v>42</v>
      </c>
      <c r="E39" s="47" t="s">
        <v>43</v>
      </c>
      <c r="F39" s="48" t="s">
        <v>44</v>
      </c>
      <c r="G39" s="46" t="s">
        <v>45</v>
      </c>
      <c r="H39" s="46" t="s">
        <v>42</v>
      </c>
      <c r="I39" s="46" t="s">
        <v>46</v>
      </c>
      <c r="J39" s="46" t="s">
        <v>47</v>
      </c>
      <c r="K39" s="24"/>
      <c r="L39" s="24"/>
      <c r="M39" s="24"/>
    </row>
    <row r="40" spans="1:14" x14ac:dyDescent="0.2">
      <c r="A40" s="49" t="s">
        <v>48</v>
      </c>
      <c r="B40" s="50" t="s">
        <v>49</v>
      </c>
      <c r="C40" s="51" t="s">
        <v>50</v>
      </c>
      <c r="D40" s="52">
        <f>E22</f>
        <v>8.1769393139841693</v>
      </c>
      <c r="E40" s="50">
        <v>100</v>
      </c>
      <c r="F40" s="53">
        <f>D40+E40%</f>
        <v>9.1769393139841693</v>
      </c>
      <c r="G40" s="54" t="s">
        <v>51</v>
      </c>
      <c r="H40" s="52">
        <f>E22</f>
        <v>8.1769393139841693</v>
      </c>
      <c r="I40" s="50">
        <v>100</v>
      </c>
      <c r="J40" s="55">
        <f>H40+I40%</f>
        <v>9.1769393139841693</v>
      </c>
      <c r="K40" s="24"/>
      <c r="L40" s="24"/>
      <c r="M40" s="24"/>
    </row>
    <row r="41" spans="1:14" x14ac:dyDescent="0.2">
      <c r="A41" s="29"/>
      <c r="B41" s="50" t="s">
        <v>52</v>
      </c>
      <c r="C41" s="51" t="s">
        <v>53</v>
      </c>
      <c r="D41" s="52">
        <f>E23</f>
        <v>8.7210686015831129</v>
      </c>
      <c r="E41" s="50">
        <v>120</v>
      </c>
      <c r="F41" s="53">
        <f t="shared" ref="F41:F45" si="0">D41+E41%</f>
        <v>9.9210686015831122</v>
      </c>
      <c r="G41" s="54" t="s">
        <v>50</v>
      </c>
      <c r="H41" s="52">
        <f>E22</f>
        <v>8.1769393139841693</v>
      </c>
      <c r="I41" s="50">
        <v>120</v>
      </c>
      <c r="J41" s="55">
        <f t="shared" ref="J41:J46" si="1">H41+I41%</f>
        <v>9.3769393139841686</v>
      </c>
      <c r="K41" s="24"/>
      <c r="L41" s="24"/>
      <c r="M41" s="24"/>
    </row>
    <row r="42" spans="1:14" x14ac:dyDescent="0.2">
      <c r="A42" s="29"/>
      <c r="B42" s="50" t="s">
        <v>54</v>
      </c>
      <c r="C42" s="51" t="s">
        <v>55</v>
      </c>
      <c r="D42" s="52">
        <f>E25</f>
        <v>9.2013816793893124</v>
      </c>
      <c r="E42" s="50">
        <v>120</v>
      </c>
      <c r="F42" s="53">
        <f t="shared" si="0"/>
        <v>10.401381679389312</v>
      </c>
      <c r="G42" s="54" t="s">
        <v>56</v>
      </c>
      <c r="H42" s="52">
        <f>E23</f>
        <v>8.7210686015831129</v>
      </c>
      <c r="I42" s="50">
        <v>120</v>
      </c>
      <c r="J42" s="55">
        <f t="shared" si="1"/>
        <v>9.9210686015831122</v>
      </c>
      <c r="K42" s="24"/>
      <c r="L42" s="24"/>
      <c r="M42" s="24"/>
    </row>
    <row r="43" spans="1:14" x14ac:dyDescent="0.2">
      <c r="A43" s="29"/>
      <c r="B43" s="50" t="s">
        <v>57</v>
      </c>
      <c r="C43" s="51" t="s">
        <v>55</v>
      </c>
      <c r="D43" s="52">
        <f>E25</f>
        <v>9.2013816793893124</v>
      </c>
      <c r="E43" s="50">
        <v>120</v>
      </c>
      <c r="F43" s="53">
        <f t="shared" si="0"/>
        <v>10.401381679389312</v>
      </c>
      <c r="G43" s="54" t="s">
        <v>56</v>
      </c>
      <c r="H43" s="52">
        <f>E23</f>
        <v>8.7210686015831129</v>
      </c>
      <c r="I43" s="50">
        <v>120</v>
      </c>
      <c r="J43" s="55">
        <f t="shared" si="1"/>
        <v>9.9210686015831122</v>
      </c>
      <c r="K43" s="24"/>
      <c r="L43" s="24"/>
      <c r="M43" s="24"/>
    </row>
    <row r="44" spans="1:14" x14ac:dyDescent="0.2">
      <c r="A44" s="29"/>
      <c r="B44" s="50" t="s">
        <v>58</v>
      </c>
      <c r="C44" s="51" t="s">
        <v>59</v>
      </c>
      <c r="D44" s="52">
        <f>E27</f>
        <v>9.5720151133501261</v>
      </c>
      <c r="E44" s="50">
        <v>125</v>
      </c>
      <c r="F44" s="53">
        <f>D44+E44%</f>
        <v>10.822015113350126</v>
      </c>
      <c r="G44" s="54" t="s">
        <v>55</v>
      </c>
      <c r="H44" s="52">
        <f>E25</f>
        <v>9.2013816793893124</v>
      </c>
      <c r="I44" s="50">
        <v>120</v>
      </c>
      <c r="J44" s="55">
        <f t="shared" si="1"/>
        <v>10.401381679389312</v>
      </c>
      <c r="K44" s="24"/>
      <c r="L44" s="24"/>
      <c r="M44" s="24"/>
    </row>
    <row r="45" spans="1:14" x14ac:dyDescent="0.2">
      <c r="A45" s="29"/>
      <c r="B45" s="50" t="s">
        <v>60</v>
      </c>
      <c r="C45" s="51" t="s">
        <v>59</v>
      </c>
      <c r="D45" s="52">
        <f>E27</f>
        <v>9.5720151133501261</v>
      </c>
      <c r="E45" s="50">
        <v>130</v>
      </c>
      <c r="F45" s="53">
        <f t="shared" si="0"/>
        <v>10.872015113350127</v>
      </c>
      <c r="G45" s="54" t="s">
        <v>55</v>
      </c>
      <c r="H45" s="52">
        <f>E25</f>
        <v>9.2013816793893124</v>
      </c>
      <c r="I45" s="50">
        <v>120</v>
      </c>
      <c r="J45" s="55">
        <f t="shared" si="1"/>
        <v>10.401381679389312</v>
      </c>
      <c r="K45" s="24"/>
      <c r="L45" s="24"/>
      <c r="M45" s="24"/>
    </row>
    <row r="46" spans="1:14" x14ac:dyDescent="0.2">
      <c r="A46" s="56"/>
      <c r="B46" s="57" t="s">
        <v>61</v>
      </c>
      <c r="C46" s="58" t="s">
        <v>59</v>
      </c>
      <c r="D46" s="59">
        <f>E27</f>
        <v>9.5720151133501261</v>
      </c>
      <c r="E46" s="57">
        <v>130</v>
      </c>
      <c r="F46" s="60">
        <f>D46+E46%</f>
        <v>10.872015113350127</v>
      </c>
      <c r="G46" s="61" t="s">
        <v>59</v>
      </c>
      <c r="H46" s="59">
        <f>E27</f>
        <v>9.5720151133501261</v>
      </c>
      <c r="I46" s="57">
        <v>120</v>
      </c>
      <c r="J46" s="62">
        <f t="shared" si="1"/>
        <v>10.772015113350125</v>
      </c>
      <c r="K46" s="24"/>
      <c r="L46" s="24"/>
      <c r="M46" s="24"/>
    </row>
    <row r="47" spans="1:14" x14ac:dyDescent="0.2">
      <c r="A47" s="63"/>
      <c r="B47" s="63"/>
      <c r="C47" s="63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4" x14ac:dyDescent="0.2">
      <c r="A48" s="24"/>
      <c r="B48" s="24"/>
      <c r="C48" s="6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2">
      <c r="A49" s="64" t="s">
        <v>62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x14ac:dyDescent="0.2">
      <c r="A50" s="65"/>
      <c r="B50" s="65"/>
      <c r="C50" s="65"/>
      <c r="D50" s="65"/>
      <c r="E50" s="65"/>
      <c r="F50" s="24"/>
      <c r="G50" s="24"/>
      <c r="H50" s="24"/>
      <c r="I50" s="24"/>
      <c r="J50" s="24"/>
      <c r="K50" s="24"/>
      <c r="L50" s="24"/>
      <c r="M50" s="24"/>
      <c r="N50" s="24"/>
    </row>
    <row r="51" spans="1:14" x14ac:dyDescent="0.2">
      <c r="A51" s="66" t="s">
        <v>39</v>
      </c>
      <c r="B51" s="67" t="s">
        <v>41</v>
      </c>
      <c r="C51" s="67" t="s">
        <v>35</v>
      </c>
      <c r="D51" s="68" t="s">
        <v>63</v>
      </c>
      <c r="E51" s="69" t="s">
        <v>64</v>
      </c>
      <c r="F51" s="24"/>
      <c r="G51" s="24"/>
      <c r="H51" s="24"/>
      <c r="I51" s="24"/>
      <c r="J51" s="24"/>
      <c r="K51" s="24"/>
      <c r="L51" s="24"/>
      <c r="M51" s="24"/>
      <c r="N51" s="24"/>
    </row>
    <row r="52" spans="1:14" x14ac:dyDescent="0.2">
      <c r="A52" s="49" t="s">
        <v>48</v>
      </c>
      <c r="B52" s="51" t="s">
        <v>65</v>
      </c>
      <c r="C52" s="52">
        <f>E17</f>
        <v>5.6696551724137931</v>
      </c>
      <c r="D52" s="50">
        <v>100</v>
      </c>
      <c r="E52" s="55">
        <f>C52+D52%</f>
        <v>6.6696551724137931</v>
      </c>
      <c r="F52" s="24"/>
      <c r="G52" s="24"/>
      <c r="H52" s="24"/>
      <c r="I52" s="24"/>
      <c r="J52" s="24"/>
      <c r="K52" s="24"/>
      <c r="L52" s="24"/>
      <c r="M52" s="24"/>
      <c r="N52" s="24"/>
    </row>
    <row r="53" spans="1:14" x14ac:dyDescent="0.2">
      <c r="A53" s="29"/>
      <c r="B53" s="51" t="s">
        <v>66</v>
      </c>
      <c r="C53" s="52">
        <f>E19</f>
        <v>7.0226724137931029</v>
      </c>
      <c r="D53" s="50">
        <v>100</v>
      </c>
      <c r="E53" s="55">
        <f>C53+D53%</f>
        <v>8.0226724137931029</v>
      </c>
      <c r="F53" s="24"/>
      <c r="G53" s="24"/>
      <c r="H53" s="24"/>
      <c r="I53" s="24"/>
      <c r="J53" s="24"/>
      <c r="K53" s="24"/>
      <c r="L53" s="24"/>
      <c r="M53" s="24"/>
      <c r="N53" s="24"/>
    </row>
    <row r="54" spans="1:14" x14ac:dyDescent="0.2">
      <c r="A54" s="65"/>
      <c r="B54" s="70" t="s">
        <v>50</v>
      </c>
      <c r="C54" s="59">
        <f>E22</f>
        <v>8.1769393139841693</v>
      </c>
      <c r="D54" s="57">
        <v>100</v>
      </c>
      <c r="E54" s="71">
        <f>C54+D54%</f>
        <v>9.1769393139841693</v>
      </c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2">
      <c r="A55" s="29"/>
      <c r="B55" s="29"/>
      <c r="C55" s="29"/>
      <c r="D55" s="29"/>
      <c r="E55" s="29"/>
      <c r="F55" s="24"/>
      <c r="G55" s="24"/>
      <c r="H55" s="24"/>
      <c r="I55" s="24"/>
      <c r="J55" s="24"/>
      <c r="K55" s="24"/>
      <c r="L55" s="24"/>
      <c r="M55" s="24"/>
      <c r="N55" s="24"/>
    </row>
    <row r="56" spans="1:14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x14ac:dyDescent="0.2">
      <c r="F57" s="24"/>
      <c r="G57" s="24"/>
      <c r="H57" s="24"/>
      <c r="I57" s="24"/>
      <c r="J57" s="24"/>
      <c r="K57" s="24"/>
      <c r="L57" s="24"/>
      <c r="M57" s="24"/>
      <c r="N57" s="24"/>
    </row>
    <row r="58" spans="1:14" x14ac:dyDescent="0.2">
      <c r="F58" s="24"/>
      <c r="G58" s="24"/>
      <c r="H58" s="24"/>
      <c r="I58" s="24"/>
      <c r="J58" s="24"/>
      <c r="K58" s="24"/>
      <c r="L58" s="24"/>
      <c r="M58" s="24"/>
      <c r="N58" s="24"/>
    </row>
    <row r="59" spans="1:14" x14ac:dyDescent="0.2">
      <c r="F59" s="24"/>
      <c r="G59" s="24"/>
      <c r="H59" s="24"/>
      <c r="I59" s="24"/>
      <c r="J59" s="24"/>
      <c r="K59" s="24"/>
      <c r="L59" s="24"/>
      <c r="M59" s="24"/>
      <c r="N59" s="24"/>
    </row>
    <row r="60" spans="1:14" x14ac:dyDescent="0.2">
      <c r="F60" s="24"/>
      <c r="G60" s="24"/>
      <c r="H60" s="24"/>
      <c r="I60" s="24"/>
      <c r="J60" s="24"/>
      <c r="K60" s="24"/>
      <c r="L60" s="24"/>
      <c r="M60" s="24"/>
      <c r="N60" s="24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Status</vt:lpstr>
      <vt:lpstr>XCR01-2021 Methodology</vt:lpstr>
      <vt:lpstr>Status!Print_Area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Common Lines of the Participants to the Arrangement</dc:title>
  <dc:creator>OECD</dc:creator>
  <cp:keywords>Common Lines</cp:keywords>
  <cp:lastModifiedBy>GUEDJ Evelyne, TAD/XCC</cp:lastModifiedBy>
  <cp:lastPrinted>2022-11-04T16:35:25Z</cp:lastPrinted>
  <dcterms:created xsi:type="dcterms:W3CDTF">2014-12-03T10:57:31Z</dcterms:created>
  <dcterms:modified xsi:type="dcterms:W3CDTF">2024-05-15T13:06:10Z</dcterms:modified>
</cp:coreProperties>
</file>