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activeTab="0"/>
  </bookViews>
  <sheets>
    <sheet name="Lab name n-x" sheetId="1" r:id="rId1"/>
  </sheets>
  <definedNames>
    <definedName name="_xlnm.Print_Area" localSheetId="0">'Lab name n-x'!$A$1:$AG$85</definedName>
  </definedNames>
  <calcPr fullCalcOnLoad="1"/>
</workbook>
</file>

<file path=xl/sharedStrings.xml><?xml version="1.0" encoding="utf-8"?>
<sst xmlns="http://schemas.openxmlformats.org/spreadsheetml/2006/main" count="201" uniqueCount="62">
  <si>
    <t>lin.IC50</t>
  </si>
  <si>
    <t>lin.IC30</t>
  </si>
  <si>
    <t>log[lin.IC50]</t>
  </si>
  <si>
    <t>log[lin.IC30]</t>
  </si>
  <si>
    <t>log[lin.IC20]</t>
  </si>
  <si>
    <t>lin.IC20</t>
  </si>
  <si>
    <t>Lab name:</t>
  </si>
  <si>
    <t>Date:</t>
  </si>
  <si>
    <t>Wroker name:</t>
  </si>
  <si>
    <t>Plate name:</t>
  </si>
  <si>
    <t>OHT</t>
  </si>
  <si>
    <t>M</t>
  </si>
  <si>
    <t>TAM</t>
  </si>
  <si>
    <t>RU486</t>
  </si>
  <si>
    <t>Fold Induction</t>
  </si>
  <si>
    <t>Abs. of Spike-in_Control</t>
  </si>
  <si>
    <t>RTA of 1nM E2</t>
  </si>
  <si>
    <t>Abs. of Cytotox._Control</t>
  </si>
  <si>
    <t>RawData</t>
  </si>
  <si>
    <t>RTA of 1μM OHT</t>
  </si>
  <si>
    <t>Abs. of Spike-in_Control - Cytotox._Control</t>
  </si>
  <si>
    <t>A</t>
  </si>
  <si>
    <t>RTA of 100 μM Dig.</t>
  </si>
  <si>
    <t>Cytotox log[lin.IC20]</t>
  </si>
  <si>
    <t>B</t>
  </si>
  <si>
    <t>log[lin.IC30]</t>
  </si>
  <si>
    <t>C</t>
  </si>
  <si>
    <t>log[lin.IC50]</t>
  </si>
  <si>
    <t>D</t>
  </si>
  <si>
    <t>E</t>
  </si>
  <si>
    <t>F</t>
  </si>
  <si>
    <t>RTA/Cell viability</t>
  </si>
  <si>
    <t>G</t>
  </si>
  <si>
    <t>H</t>
  </si>
  <si>
    <t>↑</t>
  </si>
  <si>
    <r>
      <t>Spike-in_Control_Ave</t>
    </r>
    <r>
      <rPr>
        <sz val="11"/>
        <color indexed="10"/>
        <rFont val="ＭＳ Ｐゴシック"/>
        <family val="3"/>
      </rPr>
      <t>→</t>
    </r>
  </si>
  <si>
    <r>
      <t>Cytotox._Control_Ave</t>
    </r>
    <r>
      <rPr>
        <sz val="11"/>
        <rFont val="ＭＳ Ｐゴシック"/>
        <family val="3"/>
      </rPr>
      <t>→</t>
    </r>
  </si>
  <si>
    <r>
      <t>VC_Ave</t>
    </r>
    <r>
      <rPr>
        <sz val="11"/>
        <color indexed="20"/>
        <rFont val="ＭＳ ゴシック"/>
        <family val="3"/>
      </rPr>
      <t>→</t>
    </r>
  </si>
  <si>
    <r>
      <t>Raw - VC_Ave</t>
    </r>
    <r>
      <rPr>
        <sz val="11"/>
        <color indexed="15"/>
        <rFont val="ＭＳ Ｐゴシック"/>
        <family val="3"/>
      </rPr>
      <t>↓</t>
    </r>
  </si>
  <si>
    <t>Fold induction</t>
  </si>
  <si>
    <r>
      <t>Raw - Cytotox._Control_Ave</t>
    </r>
    <r>
      <rPr>
        <sz val="11"/>
        <color indexed="15"/>
        <rFont val="ＭＳ Ｐゴシック"/>
        <family val="3"/>
      </rPr>
      <t>↓</t>
    </r>
  </si>
  <si>
    <r>
      <t>Spike-in_Control_Ave - VC_Ave</t>
    </r>
    <r>
      <rPr>
        <sz val="11"/>
        <color indexed="10"/>
        <rFont val="ＭＳ Ｐゴシック"/>
        <family val="3"/>
      </rPr>
      <t>→</t>
    </r>
  </si>
  <si>
    <r>
      <t>Spike-in_Control_Ave - Cytotox._Control_Ave</t>
    </r>
    <r>
      <rPr>
        <sz val="11"/>
        <color indexed="10"/>
        <rFont val="ＭＳ Ｐゴシック"/>
        <family val="3"/>
      </rPr>
      <t>→</t>
    </r>
  </si>
  <si>
    <r>
      <t>RTA = (Raw - VC_Ave) / (Spike-in_Control_Ave - VC_Ave)*100</t>
    </r>
    <r>
      <rPr>
        <sz val="11"/>
        <color indexed="48"/>
        <rFont val="ＭＳ Ｐゴシック"/>
        <family val="3"/>
      </rPr>
      <t>↓</t>
    </r>
  </si>
  <si>
    <r>
      <t>Cell viability (%)  = (Raw - Cytotox._Control_Ave) / (Spike-in_Control_Ave - Cytotox._Control_Ave</t>
    </r>
    <r>
      <rPr>
        <sz val="11"/>
        <color indexed="48"/>
        <rFont val="ＭＳ ゴシック"/>
        <family val="3"/>
      </rPr>
      <t>）</t>
    </r>
    <r>
      <rPr>
        <sz val="11"/>
        <color indexed="48"/>
        <rFont val="Arial"/>
        <family val="2"/>
      </rPr>
      <t>*100</t>
    </r>
    <r>
      <rPr>
        <sz val="11"/>
        <color indexed="48"/>
        <rFont val="ＭＳ ゴシック"/>
        <family val="3"/>
      </rPr>
      <t>↓</t>
    </r>
  </si>
  <si>
    <r>
      <t>↓</t>
    </r>
    <r>
      <rPr>
        <sz val="11"/>
        <rFont val="Arial"/>
        <family val="2"/>
      </rPr>
      <t>RTA of 100 μM Dig._Ave</t>
    </r>
  </si>
  <si>
    <r>
      <t>RTA of 1 μM OHT_Ave</t>
    </r>
    <r>
      <rPr>
        <sz val="11"/>
        <color indexed="56"/>
        <rFont val="ＭＳ Ｐゴシック"/>
        <family val="3"/>
      </rPr>
      <t>→</t>
    </r>
  </si>
  <si>
    <r>
      <t>RTA of 1 nM E2_Ave</t>
    </r>
    <r>
      <rPr>
        <sz val="11"/>
        <color indexed="16"/>
        <rFont val="ＭＳ Ｐゴシック"/>
        <family val="3"/>
      </rPr>
      <t>→</t>
    </r>
  </si>
  <si>
    <t>log Conc.(M)</t>
  </si>
  <si>
    <t>Ave</t>
  </si>
  <si>
    <t>SD</t>
  </si>
  <si>
    <t>CV (%)</t>
  </si>
  <si>
    <t>Max</t>
  </si>
  <si>
    <t>Min</t>
  </si>
  <si>
    <t>For lin.IC20 calculation for cytotox</t>
  </si>
  <si>
    <t>For lin.IC30 calculation</t>
  </si>
  <si>
    <t>For lin.IC50 calculation</t>
  </si>
  <si>
    <t>Flu.</t>
  </si>
  <si>
    <t>Flu.</t>
  </si>
  <si>
    <t>Tamoxifen</t>
  </si>
  <si>
    <t>TAM</t>
  </si>
  <si>
    <t>Flutamide</t>
  </si>
</sst>
</file>

<file path=xl/styles.xml><?xml version="1.0" encoding="utf-8"?>
<styleSheet xmlns="http://schemas.openxmlformats.org/spreadsheetml/2006/main">
  <numFmts count="4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"/>
    <numFmt numFmtId="178" formatCode="0.E+00"/>
    <numFmt numFmtId="179" formatCode="0.0000_);[Red]\(0.0000\)"/>
    <numFmt numFmtId="180" formatCode="0.0000_ "/>
    <numFmt numFmtId="181" formatCode="0.0_ "/>
    <numFmt numFmtId="182" formatCode="0.00_ "/>
    <numFmt numFmtId="183" formatCode="0.00_);[Red]\(0.00\)"/>
    <numFmt numFmtId="184" formatCode="0.000_ "/>
    <numFmt numFmtId="185" formatCode="0.000_);[Red]\(0.000\)"/>
    <numFmt numFmtId="186" formatCode="0.00E+00\ &quot;M&quot;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&quot;¥&quot;#,##0.0;&quot;¥&quot;\-#,##0.0"/>
    <numFmt numFmtId="200" formatCode="#,##0.0_ "/>
  </numFmts>
  <fonts count="67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Arial"/>
      <family val="2"/>
    </font>
    <font>
      <sz val="11"/>
      <color indexed="16"/>
      <name val="Arial"/>
      <family val="2"/>
    </font>
    <font>
      <sz val="11"/>
      <color indexed="56"/>
      <name val="Arial"/>
      <family val="2"/>
    </font>
    <font>
      <sz val="11"/>
      <color indexed="20"/>
      <name val="Arial"/>
      <family val="2"/>
    </font>
    <font>
      <sz val="11"/>
      <color indexed="20"/>
      <name val="ＭＳ ゴシック"/>
      <family val="3"/>
    </font>
    <font>
      <sz val="11"/>
      <color indexed="10"/>
      <name val="ＭＳ Ｐゴシック"/>
      <family val="3"/>
    </font>
    <font>
      <sz val="11"/>
      <color indexed="15"/>
      <name val="Arial"/>
      <family val="2"/>
    </font>
    <font>
      <sz val="11"/>
      <color indexed="15"/>
      <name val="ＭＳ Ｐゴシック"/>
      <family val="3"/>
    </font>
    <font>
      <sz val="11"/>
      <color indexed="14"/>
      <name val="Arial"/>
      <family val="2"/>
    </font>
    <font>
      <sz val="11"/>
      <color indexed="48"/>
      <name val="Arial"/>
      <family val="2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sz val="11"/>
      <color indexed="56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8"/>
      <name val="Arial"/>
      <family val="2"/>
    </font>
    <font>
      <sz val="11"/>
      <color indexed="19"/>
      <name val="Arial"/>
      <family val="2"/>
    </font>
    <font>
      <b/>
      <sz val="11"/>
      <color indexed="19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indexed="54"/>
      <name val="Calibri Light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5.5"/>
      <color indexed="8"/>
      <name val="Ari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11">
    <xf numFmtId="0" fontId="0" fillId="0" borderId="0" xfId="0" applyAlignment="1">
      <alignment/>
    </xf>
    <xf numFmtId="184" fontId="4" fillId="33" borderId="10" xfId="63" applyNumberFormat="1" applyFont="1" applyFill="1" applyBorder="1" applyAlignment="1" applyProtection="1">
      <alignment vertical="center" shrinkToFit="1"/>
      <protection locked="0"/>
    </xf>
    <xf numFmtId="184" fontId="4" fillId="33" borderId="11" xfId="63" applyNumberFormat="1" applyFont="1" applyFill="1" applyBorder="1" applyAlignment="1" applyProtection="1">
      <alignment vertical="center" shrinkToFit="1"/>
      <protection locked="0"/>
    </xf>
    <xf numFmtId="184" fontId="4" fillId="33" borderId="12" xfId="63" applyNumberFormat="1" applyFont="1" applyFill="1" applyBorder="1" applyAlignment="1" applyProtection="1">
      <alignment vertical="center" shrinkToFit="1"/>
      <protection locked="0"/>
    </xf>
    <xf numFmtId="184" fontId="4" fillId="33" borderId="13" xfId="63" applyNumberFormat="1" applyFont="1" applyFill="1" applyBorder="1" applyAlignment="1" applyProtection="1">
      <alignment vertical="center" shrinkToFit="1"/>
      <protection locked="0"/>
    </xf>
    <xf numFmtId="184" fontId="4" fillId="33" borderId="14" xfId="63" applyNumberFormat="1" applyFont="1" applyFill="1" applyBorder="1" applyAlignment="1" applyProtection="1">
      <alignment vertical="center" shrinkToFit="1"/>
      <protection locked="0"/>
    </xf>
    <xf numFmtId="184" fontId="4" fillId="33" borderId="15" xfId="63" applyNumberFormat="1" applyFont="1" applyFill="1" applyBorder="1" applyAlignment="1" applyProtection="1">
      <alignment vertical="center" shrinkToFit="1"/>
      <protection locked="0"/>
    </xf>
    <xf numFmtId="184" fontId="4" fillId="33" borderId="16" xfId="63" applyNumberFormat="1" applyFont="1" applyFill="1" applyBorder="1" applyAlignment="1" applyProtection="1">
      <alignment vertical="center" shrinkToFit="1"/>
      <protection locked="0"/>
    </xf>
    <xf numFmtId="184" fontId="4" fillId="33" borderId="17" xfId="63" applyNumberFormat="1" applyFont="1" applyFill="1" applyBorder="1" applyAlignment="1" applyProtection="1">
      <alignment vertical="center" shrinkToFit="1"/>
      <protection locked="0"/>
    </xf>
    <xf numFmtId="184" fontId="4" fillId="33" borderId="18" xfId="63" applyNumberFormat="1" applyFont="1" applyFill="1" applyBorder="1" applyAlignment="1" applyProtection="1">
      <alignment vertical="center" shrinkToFit="1"/>
      <protection locked="0"/>
    </xf>
    <xf numFmtId="184" fontId="7" fillId="34" borderId="13" xfId="63" applyNumberFormat="1" applyFont="1" applyFill="1" applyBorder="1" applyAlignment="1" applyProtection="1">
      <alignment vertical="center" shrinkToFit="1"/>
      <protection locked="0"/>
    </xf>
    <xf numFmtId="184" fontId="7" fillId="34" borderId="14" xfId="63" applyNumberFormat="1" applyFont="1" applyFill="1" applyBorder="1" applyAlignment="1" applyProtection="1">
      <alignment vertical="center" shrinkToFit="1"/>
      <protection locked="0"/>
    </xf>
    <xf numFmtId="184" fontId="4" fillId="35" borderId="14" xfId="63" applyNumberFormat="1" applyFont="1" applyFill="1" applyBorder="1" applyAlignment="1" applyProtection="1">
      <alignment vertical="center" shrinkToFit="1"/>
      <protection locked="0"/>
    </xf>
    <xf numFmtId="184" fontId="4" fillId="35" borderId="15" xfId="63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shrinkToFit="1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4" fillId="0" borderId="0" xfId="63" applyFont="1" applyFill="1" applyAlignment="1" applyProtection="1">
      <alignment horizontal="center" vertical="center" shrinkToFit="1"/>
      <protection/>
    </xf>
    <xf numFmtId="184" fontId="4" fillId="35" borderId="0" xfId="0" applyNumberFormat="1" applyFont="1" applyFill="1" applyAlignment="1" applyProtection="1">
      <alignment shrinkToFit="1"/>
      <protection/>
    </xf>
    <xf numFmtId="1" fontId="4" fillId="0" borderId="0" xfId="0" applyNumberFormat="1" applyFont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1" fontId="4" fillId="0" borderId="0" xfId="0" applyNumberFormat="1" applyFont="1" applyFill="1" applyAlignment="1" applyProtection="1">
      <alignment shrinkToFit="1"/>
      <protection/>
    </xf>
    <xf numFmtId="181" fontId="4" fillId="0" borderId="19" xfId="0" applyNumberFormat="1" applyFont="1" applyBorder="1" applyAlignment="1" applyProtection="1">
      <alignment shrinkToFit="1"/>
      <protection/>
    </xf>
    <xf numFmtId="181" fontId="4" fillId="0" borderId="20" xfId="0" applyNumberFormat="1" applyFont="1" applyBorder="1" applyAlignment="1" applyProtection="1">
      <alignment shrinkToFit="1"/>
      <protection/>
    </xf>
    <xf numFmtId="181" fontId="4" fillId="0" borderId="21" xfId="0" applyNumberFormat="1" applyFont="1" applyBorder="1" applyAlignment="1" applyProtection="1">
      <alignment shrinkToFit="1"/>
      <protection/>
    </xf>
    <xf numFmtId="184" fontId="4" fillId="0" borderId="19" xfId="0" applyNumberFormat="1" applyFont="1" applyBorder="1" applyAlignment="1" applyProtection="1">
      <alignment shrinkToFit="1"/>
      <protection/>
    </xf>
    <xf numFmtId="184" fontId="4" fillId="0" borderId="20" xfId="0" applyNumberFormat="1" applyFont="1" applyBorder="1" applyAlignment="1" applyProtection="1">
      <alignment shrinkToFit="1"/>
      <protection/>
    </xf>
    <xf numFmtId="184" fontId="4" fillId="0" borderId="21" xfId="0" applyNumberFormat="1" applyFont="1" applyBorder="1" applyAlignment="1" applyProtection="1">
      <alignment shrinkToFit="1"/>
      <protection/>
    </xf>
    <xf numFmtId="181" fontId="4" fillId="0" borderId="22" xfId="0" applyNumberFormat="1" applyFont="1" applyBorder="1" applyAlignment="1" applyProtection="1">
      <alignment shrinkToFit="1"/>
      <protection/>
    </xf>
    <xf numFmtId="181" fontId="4" fillId="0" borderId="0" xfId="0" applyNumberFormat="1" applyFont="1" applyBorder="1" applyAlignment="1" applyProtection="1">
      <alignment shrinkToFit="1"/>
      <protection/>
    </xf>
    <xf numFmtId="181" fontId="4" fillId="0" borderId="23" xfId="0" applyNumberFormat="1" applyFont="1" applyBorder="1" applyAlignment="1" applyProtection="1">
      <alignment shrinkToFit="1"/>
      <protection/>
    </xf>
    <xf numFmtId="184" fontId="4" fillId="0" borderId="22" xfId="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shrinkToFit="1"/>
      <protection/>
    </xf>
    <xf numFmtId="184" fontId="4" fillId="0" borderId="23" xfId="0" applyNumberFormat="1" applyFont="1" applyBorder="1" applyAlignment="1" applyProtection="1">
      <alignment shrinkToFit="1"/>
      <protection/>
    </xf>
    <xf numFmtId="184" fontId="4" fillId="35" borderId="0" xfId="0" applyNumberFormat="1" applyFont="1" applyFill="1" applyBorder="1" applyAlignment="1" applyProtection="1">
      <alignment shrinkToFit="1"/>
      <protection/>
    </xf>
    <xf numFmtId="184" fontId="4" fillId="35" borderId="23" xfId="0" applyNumberFormat="1" applyFont="1" applyFill="1" applyBorder="1" applyAlignment="1" applyProtection="1">
      <alignment shrinkToFit="1"/>
      <protection/>
    </xf>
    <xf numFmtId="181" fontId="4" fillId="0" borderId="24" xfId="0" applyNumberFormat="1" applyFont="1" applyBorder="1" applyAlignment="1" applyProtection="1">
      <alignment shrinkToFit="1"/>
      <protection/>
    </xf>
    <xf numFmtId="181" fontId="4" fillId="0" borderId="25" xfId="0" applyNumberFormat="1" applyFont="1" applyBorder="1" applyAlignment="1" applyProtection="1">
      <alignment shrinkToFit="1"/>
      <protection/>
    </xf>
    <xf numFmtId="181" fontId="4" fillId="0" borderId="26" xfId="0" applyNumberFormat="1" applyFont="1" applyBorder="1" applyAlignment="1" applyProtection="1">
      <alignment shrinkToFit="1"/>
      <protection/>
    </xf>
    <xf numFmtId="184" fontId="4" fillId="0" borderId="24" xfId="0" applyNumberFormat="1" applyFont="1" applyBorder="1" applyAlignment="1" applyProtection="1">
      <alignment shrinkToFit="1"/>
      <protection/>
    </xf>
    <xf numFmtId="184" fontId="4" fillId="0" borderId="25" xfId="0" applyNumberFormat="1" applyFont="1" applyBorder="1" applyAlignment="1" applyProtection="1">
      <alignment shrinkToFit="1"/>
      <protection/>
    </xf>
    <xf numFmtId="184" fontId="4" fillId="0" borderId="26" xfId="0" applyNumberFormat="1" applyFont="1" applyBorder="1" applyAlignment="1" applyProtection="1">
      <alignment shrinkToFit="1"/>
      <protection/>
    </xf>
    <xf numFmtId="182" fontId="4" fillId="0" borderId="27" xfId="59" applyNumberFormat="1" applyFont="1" applyBorder="1" applyAlignment="1" applyProtection="1">
      <alignment shrinkToFit="1"/>
      <protection/>
    </xf>
    <xf numFmtId="182" fontId="4" fillId="0" borderId="28" xfId="59" applyNumberFormat="1" applyFont="1" applyBorder="1" applyAlignment="1" applyProtection="1">
      <alignment shrinkToFit="1"/>
      <protection/>
    </xf>
    <xf numFmtId="182" fontId="4" fillId="0" borderId="29" xfId="59" applyNumberFormat="1" applyFont="1" applyBorder="1" applyAlignment="1" applyProtection="1">
      <alignment shrinkToFit="1"/>
      <protection/>
    </xf>
    <xf numFmtId="181" fontId="4" fillId="0" borderId="27" xfId="59" applyNumberFormat="1" applyFont="1" applyBorder="1" applyAlignment="1" applyProtection="1">
      <alignment shrinkToFit="1"/>
      <protection/>
    </xf>
    <xf numFmtId="181" fontId="4" fillId="0" borderId="28" xfId="59" applyNumberFormat="1" applyFont="1" applyBorder="1" applyAlignment="1" applyProtection="1">
      <alignment shrinkToFit="1"/>
      <protection/>
    </xf>
    <xf numFmtId="181" fontId="4" fillId="0" borderId="29" xfId="59" applyNumberFormat="1" applyFont="1" applyBorder="1" applyAlignment="1" applyProtection="1">
      <alignment shrinkToFit="1"/>
      <protection/>
    </xf>
    <xf numFmtId="182" fontId="4" fillId="0" borderId="30" xfId="59" applyNumberFormat="1" applyFont="1" applyBorder="1" applyAlignment="1" applyProtection="1">
      <alignment shrinkToFit="1"/>
      <protection/>
    </xf>
    <xf numFmtId="182" fontId="4" fillId="0" borderId="0" xfId="59" applyNumberFormat="1" applyFont="1" applyBorder="1" applyAlignment="1" applyProtection="1">
      <alignment shrinkToFit="1"/>
      <protection/>
    </xf>
    <xf numFmtId="182" fontId="4" fillId="0" borderId="31" xfId="59" applyNumberFormat="1" applyFont="1" applyBorder="1" applyAlignment="1" applyProtection="1">
      <alignment shrinkToFit="1"/>
      <protection/>
    </xf>
    <xf numFmtId="181" fontId="4" fillId="0" borderId="30" xfId="59" applyNumberFormat="1" applyFont="1" applyBorder="1" applyAlignment="1" applyProtection="1">
      <alignment shrinkToFit="1"/>
      <protection/>
    </xf>
    <xf numFmtId="181" fontId="4" fillId="0" borderId="0" xfId="59" applyNumberFormat="1" applyFont="1" applyBorder="1" applyAlignment="1" applyProtection="1">
      <alignment shrinkToFit="1"/>
      <protection/>
    </xf>
    <xf numFmtId="181" fontId="4" fillId="0" borderId="31" xfId="59" applyNumberFormat="1" applyFont="1" applyBorder="1" applyAlignment="1" applyProtection="1">
      <alignment shrinkToFit="1"/>
      <protection/>
    </xf>
    <xf numFmtId="182" fontId="9" fillId="36" borderId="0" xfId="59" applyNumberFormat="1" applyFont="1" applyFill="1" applyBorder="1" applyAlignment="1" applyProtection="1">
      <alignment shrinkToFit="1"/>
      <protection/>
    </xf>
    <xf numFmtId="182" fontId="4" fillId="35" borderId="0" xfId="59" applyNumberFormat="1" applyFont="1" applyFill="1" applyBorder="1" applyAlignment="1" applyProtection="1">
      <alignment shrinkToFit="1"/>
      <protection/>
    </xf>
    <xf numFmtId="182" fontId="4" fillId="35" borderId="31" xfId="59" applyNumberFormat="1" applyFont="1" applyFill="1" applyBorder="1" applyAlignment="1" applyProtection="1">
      <alignment shrinkToFit="1"/>
      <protection/>
    </xf>
    <xf numFmtId="181" fontId="4" fillId="35" borderId="0" xfId="59" applyNumberFormat="1" applyFont="1" applyFill="1" applyBorder="1" applyAlignment="1" applyProtection="1">
      <alignment shrinkToFit="1"/>
      <protection/>
    </xf>
    <xf numFmtId="181" fontId="4" fillId="35" borderId="31" xfId="59" applyNumberFormat="1" applyFont="1" applyFill="1" applyBorder="1" applyAlignment="1" applyProtection="1">
      <alignment shrinkToFit="1"/>
      <protection/>
    </xf>
    <xf numFmtId="182" fontId="4" fillId="0" borderId="32" xfId="59" applyNumberFormat="1" applyFont="1" applyBorder="1" applyAlignment="1" applyProtection="1">
      <alignment shrinkToFit="1"/>
      <protection/>
    </xf>
    <xf numFmtId="182" fontId="4" fillId="0" borderId="33" xfId="59" applyNumberFormat="1" applyFont="1" applyBorder="1" applyAlignment="1" applyProtection="1">
      <alignment shrinkToFit="1"/>
      <protection/>
    </xf>
    <xf numFmtId="182" fontId="8" fillId="37" borderId="33" xfId="59" applyNumberFormat="1" applyFont="1" applyFill="1" applyBorder="1" applyAlignment="1" applyProtection="1">
      <alignment shrinkToFit="1"/>
      <protection/>
    </xf>
    <xf numFmtId="182" fontId="8" fillId="37" borderId="34" xfId="59" applyNumberFormat="1" applyFont="1" applyFill="1" applyBorder="1" applyAlignment="1" applyProtection="1">
      <alignment shrinkToFit="1"/>
      <protection/>
    </xf>
    <xf numFmtId="181" fontId="4" fillId="0" borderId="32" xfId="59" applyNumberFormat="1" applyFont="1" applyBorder="1" applyAlignment="1" applyProtection="1">
      <alignment shrinkToFit="1"/>
      <protection/>
    </xf>
    <xf numFmtId="181" fontId="4" fillId="0" borderId="33" xfId="59" applyNumberFormat="1" applyFont="1" applyBorder="1" applyAlignment="1" applyProtection="1">
      <alignment shrinkToFit="1"/>
      <protection/>
    </xf>
    <xf numFmtId="181" fontId="4" fillId="0" borderId="34" xfId="59" applyNumberFormat="1" applyFont="1" applyBorder="1" applyAlignment="1" applyProtection="1">
      <alignment shrinkToFit="1"/>
      <protection/>
    </xf>
    <xf numFmtId="0" fontId="4" fillId="0" borderId="0" xfId="59" applyNumberFormat="1" applyFont="1" applyAlignment="1" applyProtection="1">
      <alignment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horizontal="center" shrinkToFit="1"/>
      <protection/>
    </xf>
    <xf numFmtId="0" fontId="4" fillId="0" borderId="36" xfId="0" applyFont="1" applyBorder="1" applyAlignment="1" applyProtection="1">
      <alignment horizontal="center" shrinkToFit="1"/>
      <protection/>
    </xf>
    <xf numFmtId="0" fontId="4" fillId="0" borderId="37" xfId="0" applyNumberFormat="1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shrinkToFit="1"/>
      <protection/>
    </xf>
    <xf numFmtId="181" fontId="4" fillId="0" borderId="39" xfId="59" applyNumberFormat="1" applyFont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center" shrinkToFit="1"/>
      <protection/>
    </xf>
    <xf numFmtId="0" fontId="4" fillId="0" borderId="40" xfId="0" applyNumberFormat="1" applyFont="1" applyBorder="1" applyAlignment="1" applyProtection="1">
      <alignment horizontal="center" shrinkToFit="1"/>
      <protection/>
    </xf>
    <xf numFmtId="0" fontId="4" fillId="0" borderId="39" xfId="0" applyNumberFormat="1" applyFont="1" applyBorder="1" applyAlignment="1" applyProtection="1">
      <alignment shrinkToFit="1"/>
      <protection/>
    </xf>
    <xf numFmtId="178" fontId="4" fillId="0" borderId="37" xfId="0" applyNumberFormat="1" applyFont="1" applyBorder="1" applyAlignment="1" applyProtection="1">
      <alignment shrinkToFit="1"/>
      <protection/>
    </xf>
    <xf numFmtId="180" fontId="4" fillId="0" borderId="0" xfId="59" applyNumberFormat="1" applyFont="1" applyBorder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4" fillId="0" borderId="37" xfId="0" applyFont="1" applyBorder="1" applyAlignment="1" applyProtection="1">
      <alignment shrinkToFit="1"/>
      <protection/>
    </xf>
    <xf numFmtId="180" fontId="4" fillId="0" borderId="41" xfId="59" applyNumberFormat="1" applyFont="1" applyBorder="1" applyAlignment="1" applyProtection="1">
      <alignment shrinkToFit="1"/>
      <protection/>
    </xf>
    <xf numFmtId="180" fontId="4" fillId="0" borderId="41" xfId="0" applyNumberFormat="1" applyFont="1" applyBorder="1" applyAlignment="1" applyProtection="1">
      <alignment shrinkToFit="1"/>
      <protection/>
    </xf>
    <xf numFmtId="181" fontId="4" fillId="0" borderId="35" xfId="59" applyNumberFormat="1" applyFont="1" applyBorder="1" applyAlignment="1" applyProtection="1">
      <alignment shrinkToFit="1"/>
      <protection/>
    </xf>
    <xf numFmtId="178" fontId="4" fillId="0" borderId="35" xfId="59" applyNumberFormat="1" applyFont="1" applyBorder="1" applyAlignment="1" applyProtection="1">
      <alignment shrinkToFit="1"/>
      <protection/>
    </xf>
    <xf numFmtId="180" fontId="4" fillId="0" borderId="36" xfId="59" applyNumberFormat="1" applyFont="1" applyBorder="1" applyAlignment="1" applyProtection="1">
      <alignment shrinkToFit="1"/>
      <protection/>
    </xf>
    <xf numFmtId="180" fontId="4" fillId="0" borderId="36" xfId="0" applyNumberFormat="1" applyFont="1" applyBorder="1" applyAlignment="1" applyProtection="1">
      <alignment shrinkToFit="1"/>
      <protection/>
    </xf>
    <xf numFmtId="181" fontId="4" fillId="0" borderId="42" xfId="59" applyNumberFormat="1" applyFont="1" applyBorder="1" applyAlignment="1" applyProtection="1">
      <alignment shrinkToFit="1"/>
      <protection/>
    </xf>
    <xf numFmtId="178" fontId="4" fillId="0" borderId="42" xfId="59" applyNumberFormat="1" applyFont="1" applyBorder="1" applyAlignment="1" applyProtection="1">
      <alignment shrinkToFit="1"/>
      <protection/>
    </xf>
    <xf numFmtId="180" fontId="4" fillId="0" borderId="43" xfId="59" applyNumberFormat="1" applyFont="1" applyBorder="1" applyAlignment="1" applyProtection="1">
      <alignment shrinkToFit="1"/>
      <protection/>
    </xf>
    <xf numFmtId="180" fontId="4" fillId="0" borderId="43" xfId="0" applyNumberFormat="1" applyFont="1" applyBorder="1" applyAlignment="1" applyProtection="1">
      <alignment shrinkToFit="1"/>
      <protection/>
    </xf>
    <xf numFmtId="178" fontId="4" fillId="0" borderId="0" xfId="59" applyNumberFormat="1" applyFont="1" applyBorder="1" applyAlignment="1" applyProtection="1">
      <alignment shrinkToFit="1"/>
      <protection/>
    </xf>
    <xf numFmtId="11" fontId="4" fillId="0" borderId="0" xfId="59" applyNumberFormat="1" applyFont="1" applyBorder="1" applyAlignment="1" applyProtection="1">
      <alignment horizontal="center" shrinkToFit="1"/>
      <protection/>
    </xf>
    <xf numFmtId="11" fontId="4" fillId="0" borderId="41" xfId="0" applyNumberFormat="1" applyFont="1" applyBorder="1" applyAlignment="1" applyProtection="1">
      <alignment shrinkToFit="1"/>
      <protection/>
    </xf>
    <xf numFmtId="11" fontId="4" fillId="0" borderId="0" xfId="0" applyNumberFormat="1" applyFont="1" applyBorder="1" applyAlignment="1" applyProtection="1">
      <alignment shrinkToFit="1"/>
      <protection/>
    </xf>
    <xf numFmtId="11" fontId="4" fillId="0" borderId="39" xfId="59" applyNumberFormat="1" applyFont="1" applyBorder="1" applyAlignment="1" applyProtection="1">
      <alignment horizontal="center" shrinkToFit="1"/>
      <protection/>
    </xf>
    <xf numFmtId="11" fontId="4" fillId="0" borderId="40" xfId="0" applyNumberFormat="1" applyFont="1" applyBorder="1" applyAlignment="1" applyProtection="1">
      <alignment shrinkToFit="1"/>
      <protection/>
    </xf>
    <xf numFmtId="0" fontId="4" fillId="0" borderId="41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shrinkToFit="1"/>
      <protection/>
    </xf>
    <xf numFmtId="0" fontId="4" fillId="0" borderId="36" xfId="0" applyFont="1" applyBorder="1" applyAlignment="1" applyProtection="1">
      <alignment shrinkToFit="1"/>
      <protection/>
    </xf>
    <xf numFmtId="0" fontId="4" fillId="0" borderId="38" xfId="0" applyFont="1" applyBorder="1" applyAlignment="1" applyProtection="1">
      <alignment shrinkToFit="1"/>
      <protection/>
    </xf>
    <xf numFmtId="0" fontId="4" fillId="0" borderId="39" xfId="0" applyFont="1" applyBorder="1" applyAlignment="1" applyProtection="1">
      <alignment shrinkToFit="1"/>
      <protection/>
    </xf>
    <xf numFmtId="11" fontId="4" fillId="0" borderId="39" xfId="0" applyNumberFormat="1" applyFont="1" applyBorder="1" applyAlignment="1" applyProtection="1">
      <alignment shrinkToFit="1"/>
      <protection/>
    </xf>
    <xf numFmtId="0" fontId="4" fillId="0" borderId="44" xfId="63" applyFont="1" applyFill="1" applyBorder="1" applyAlignment="1" applyProtection="1">
      <alignment vertical="center" shrinkToFit="1"/>
      <protection/>
    </xf>
    <xf numFmtId="11" fontId="4" fillId="0" borderId="45" xfId="63" applyNumberFormat="1" applyFont="1" applyFill="1" applyBorder="1" applyAlignment="1" applyProtection="1">
      <alignment vertical="center" shrinkToFit="1"/>
      <protection/>
    </xf>
    <xf numFmtId="0" fontId="4" fillId="0" borderId="46" xfId="63" applyFont="1" applyFill="1" applyBorder="1" applyAlignment="1" applyProtection="1">
      <alignment vertical="center" shrinkToFit="1"/>
      <protection/>
    </xf>
    <xf numFmtId="0" fontId="4" fillId="33" borderId="10" xfId="63" applyFont="1" applyFill="1" applyBorder="1" applyAlignment="1" applyProtection="1">
      <alignment vertical="center" shrinkToFit="1"/>
      <protection locked="0"/>
    </xf>
    <xf numFmtId="0" fontId="4" fillId="33" borderId="11" xfId="63" applyFont="1" applyFill="1" applyBorder="1" applyAlignment="1" applyProtection="1">
      <alignment vertical="center" shrinkToFit="1"/>
      <protection locked="0"/>
    </xf>
    <xf numFmtId="0" fontId="4" fillId="33" borderId="47" xfId="63" applyFont="1" applyFill="1" applyBorder="1" applyAlignment="1" applyProtection="1">
      <alignment vertical="center" shrinkToFit="1"/>
      <protection locked="0"/>
    </xf>
    <xf numFmtId="0" fontId="4" fillId="33" borderId="13" xfId="63" applyFont="1" applyFill="1" applyBorder="1" applyAlignment="1" applyProtection="1">
      <alignment vertical="center" shrinkToFit="1"/>
      <protection locked="0"/>
    </xf>
    <xf numFmtId="0" fontId="4" fillId="33" borderId="14" xfId="63" applyFont="1" applyFill="1" applyBorder="1" applyAlignment="1" applyProtection="1">
      <alignment vertical="center" shrinkToFit="1"/>
      <protection locked="0"/>
    </xf>
    <xf numFmtId="0" fontId="7" fillId="34" borderId="13" xfId="63" applyFont="1" applyFill="1" applyBorder="1" applyAlignment="1" applyProtection="1">
      <alignment vertical="center" shrinkToFit="1"/>
      <protection locked="0"/>
    </xf>
    <xf numFmtId="0" fontId="7" fillId="34" borderId="14" xfId="63" applyFont="1" applyFill="1" applyBorder="1" applyAlignment="1" applyProtection="1">
      <alignment vertical="center" shrinkToFit="1"/>
      <protection locked="0"/>
    </xf>
    <xf numFmtId="0" fontId="10" fillId="38" borderId="16" xfId="63" applyFont="1" applyFill="1" applyBorder="1" applyAlignment="1" applyProtection="1">
      <alignment vertical="center" shrinkToFit="1"/>
      <protection locked="0"/>
    </xf>
    <xf numFmtId="0" fontId="10" fillId="38" borderId="17" xfId="63" applyFont="1" applyFill="1" applyBorder="1" applyAlignment="1" applyProtection="1">
      <alignment vertical="center" shrinkToFit="1"/>
      <protection locked="0"/>
    </xf>
    <xf numFmtId="0" fontId="4" fillId="33" borderId="17" xfId="63" applyFont="1" applyFill="1" applyBorder="1" applyAlignment="1" applyProtection="1">
      <alignment vertical="center" shrinkToFit="1"/>
      <protection locked="0"/>
    </xf>
    <xf numFmtId="0" fontId="4" fillId="0" borderId="48" xfId="63" applyFont="1" applyFill="1" applyBorder="1" applyAlignment="1" applyProtection="1">
      <alignment vertical="center" shrinkToFit="1"/>
      <protection/>
    </xf>
    <xf numFmtId="0" fontId="4" fillId="0" borderId="0" xfId="63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shrinkToFit="1"/>
      <protection/>
    </xf>
    <xf numFmtId="0" fontId="11" fillId="0" borderId="0" xfId="63" applyFont="1" applyBorder="1" applyAlignment="1" applyProtection="1">
      <alignment horizontal="center" vertical="center" shrinkToFit="1"/>
      <protection/>
    </xf>
    <xf numFmtId="0" fontId="7" fillId="0" borderId="0" xfId="63" applyFont="1" applyBorder="1" applyAlignment="1" applyProtection="1">
      <alignment horizontal="center" vertical="center" shrinkToFit="1"/>
      <protection/>
    </xf>
    <xf numFmtId="0" fontId="10" fillId="0" borderId="0" xfId="63" applyFont="1" applyFill="1" applyBorder="1" applyAlignment="1" applyProtection="1">
      <alignment horizontal="center" vertical="center" shrinkToFit="1"/>
      <protection/>
    </xf>
    <xf numFmtId="184" fontId="7" fillId="34" borderId="0" xfId="0" applyNumberFormat="1" applyFont="1" applyFill="1" applyAlignment="1" applyProtection="1">
      <alignment shrinkToFit="1"/>
      <protection/>
    </xf>
    <xf numFmtId="0" fontId="10" fillId="0" borderId="0" xfId="0" applyFont="1" applyFill="1" applyAlignment="1" applyProtection="1">
      <alignment horizontal="right" shrinkToFit="1"/>
      <protection/>
    </xf>
    <xf numFmtId="181" fontId="10" fillId="38" borderId="0" xfId="0" applyNumberFormat="1" applyFont="1" applyFill="1" applyAlignment="1" applyProtection="1">
      <alignment shrinkToFit="1"/>
      <protection/>
    </xf>
    <xf numFmtId="181" fontId="7" fillId="0" borderId="0" xfId="0" applyNumberFormat="1" applyFont="1" applyFill="1" applyAlignment="1" applyProtection="1">
      <alignment shrinkToFit="1"/>
      <protection/>
    </xf>
    <xf numFmtId="181" fontId="4" fillId="0" borderId="0" xfId="0" applyNumberFormat="1" applyFont="1" applyFill="1" applyAlignment="1" applyProtection="1">
      <alignment shrinkToFit="1"/>
      <protection/>
    </xf>
    <xf numFmtId="181" fontId="7" fillId="34" borderId="0" xfId="0" applyNumberFormat="1" applyFont="1" applyFill="1" applyAlignment="1" applyProtection="1">
      <alignment shrinkToFit="1"/>
      <protection/>
    </xf>
    <xf numFmtId="1" fontId="7" fillId="0" borderId="0" xfId="0" applyNumberFormat="1" applyFont="1" applyFill="1" applyAlignment="1" applyProtection="1">
      <alignment shrinkToFit="1"/>
      <protection/>
    </xf>
    <xf numFmtId="0" fontId="7" fillId="0" borderId="0" xfId="0" applyFont="1" applyAlignment="1" applyProtection="1">
      <alignment horizontal="center" shrinkToFit="1"/>
      <protection/>
    </xf>
    <xf numFmtId="0" fontId="7" fillId="0" borderId="0" xfId="0" applyFont="1" applyFill="1" applyAlignment="1" applyProtection="1">
      <alignment horizontal="center" shrinkToFit="1"/>
      <protection/>
    </xf>
    <xf numFmtId="49" fontId="13" fillId="0" borderId="0" xfId="0" applyNumberFormat="1" applyFont="1" applyAlignment="1" applyProtection="1">
      <alignment horizontal="right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0" fontId="15" fillId="0" borderId="0" xfId="63" applyFont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horizontal="right" shrinkToFit="1"/>
      <protection/>
    </xf>
    <xf numFmtId="181" fontId="4" fillId="0" borderId="31" xfId="0" applyNumberFormat="1" applyFont="1" applyFill="1" applyBorder="1" applyAlignment="1" applyProtection="1">
      <alignment shrinkToFit="1"/>
      <protection/>
    </xf>
    <xf numFmtId="182" fontId="4" fillId="35" borderId="0" xfId="59" applyNumberFormat="1" applyFont="1" applyFill="1" applyAlignment="1" applyProtection="1">
      <alignment shrinkToFit="1"/>
      <protection/>
    </xf>
    <xf numFmtId="182" fontId="9" fillId="36" borderId="0" xfId="59" applyNumberFormat="1" applyFont="1" applyFill="1" applyAlignment="1" applyProtection="1">
      <alignment shrinkToFit="1"/>
      <protection/>
    </xf>
    <xf numFmtId="182" fontId="8" fillId="37" borderId="0" xfId="59" applyNumberFormat="1" applyFont="1" applyFill="1" applyAlignment="1" applyProtection="1">
      <alignment shrinkToFit="1"/>
      <protection/>
    </xf>
    <xf numFmtId="178" fontId="24" fillId="0" borderId="49" xfId="0" applyNumberFormat="1" applyFont="1" applyBorder="1" applyAlignment="1" applyProtection="1">
      <alignment horizontal="right" shrinkToFit="1"/>
      <protection/>
    </xf>
    <xf numFmtId="178" fontId="24" fillId="0" borderId="35" xfId="0" applyNumberFormat="1" applyFont="1" applyBorder="1" applyAlignment="1" applyProtection="1">
      <alignment horizontal="right" shrinkToFit="1"/>
      <protection/>
    </xf>
    <xf numFmtId="178" fontId="24" fillId="0" borderId="50" xfId="0" applyNumberFormat="1" applyFont="1" applyBorder="1" applyAlignment="1" applyProtection="1">
      <alignment horizontal="right" shrinkToFit="1"/>
      <protection/>
    </xf>
    <xf numFmtId="178" fontId="24" fillId="0" borderId="0" xfId="0" applyNumberFormat="1" applyFont="1" applyBorder="1" applyAlignment="1" applyProtection="1">
      <alignment horizontal="right" shrinkToFit="1"/>
      <protection/>
    </xf>
    <xf numFmtId="11" fontId="24" fillId="0" borderId="37" xfId="0" applyNumberFormat="1" applyFont="1" applyBorder="1" applyAlignment="1" applyProtection="1">
      <alignment horizontal="right" shrinkToFit="1"/>
      <protection/>
    </xf>
    <xf numFmtId="11" fontId="24" fillId="0" borderId="38" xfId="0" applyNumberFormat="1" applyFont="1" applyBorder="1" applyAlignment="1" applyProtection="1">
      <alignment horizontal="right" shrinkToFit="1"/>
      <protection/>
    </xf>
    <xf numFmtId="0" fontId="24" fillId="0" borderId="50" xfId="0" applyFont="1" applyBorder="1" applyAlignment="1" applyProtection="1">
      <alignment horizontal="left" shrinkToFit="1"/>
      <protection/>
    </xf>
    <xf numFmtId="0" fontId="24" fillId="0" borderId="50" xfId="0" applyFont="1" applyBorder="1" applyAlignment="1" applyProtection="1">
      <alignment horizontal="right" shrinkToFit="1"/>
      <protection/>
    </xf>
    <xf numFmtId="0" fontId="24" fillId="0" borderId="0" xfId="0" applyFont="1" applyBorder="1" applyAlignment="1" applyProtection="1">
      <alignment horizontal="left" shrinkToFit="1"/>
      <protection/>
    </xf>
    <xf numFmtId="0" fontId="24" fillId="0" borderId="38" xfId="0" applyFont="1" applyBorder="1" applyAlignment="1" applyProtection="1">
      <alignment horizontal="right" shrinkToFit="1"/>
      <protection/>
    </xf>
    <xf numFmtId="181" fontId="7" fillId="39" borderId="22" xfId="0" applyNumberFormat="1" applyFont="1" applyFill="1" applyBorder="1" applyAlignment="1" applyProtection="1">
      <alignment shrinkToFit="1"/>
      <protection/>
    </xf>
    <xf numFmtId="181" fontId="7" fillId="39" borderId="0" xfId="0" applyNumberFormat="1" applyFont="1" applyFill="1" applyBorder="1" applyAlignment="1" applyProtection="1">
      <alignment shrinkToFit="1"/>
      <protection/>
    </xf>
    <xf numFmtId="181" fontId="7" fillId="39" borderId="0" xfId="59" applyNumberFormat="1" applyFont="1" applyFill="1" applyAlignment="1" applyProtection="1">
      <alignment shrinkToFit="1"/>
      <protection/>
    </xf>
    <xf numFmtId="184" fontId="7" fillId="39" borderId="22" xfId="0" applyNumberFormat="1" applyFont="1" applyFill="1" applyBorder="1" applyAlignment="1" applyProtection="1">
      <alignment shrinkToFit="1"/>
      <protection/>
    </xf>
    <xf numFmtId="184" fontId="7" fillId="39" borderId="0" xfId="0" applyNumberFormat="1" applyFont="1" applyFill="1" applyBorder="1" applyAlignment="1" applyProtection="1">
      <alignment shrinkToFit="1"/>
      <protection/>
    </xf>
    <xf numFmtId="185" fontId="7" fillId="39" borderId="0" xfId="59" applyNumberFormat="1" applyFont="1" applyFill="1" applyAlignment="1" applyProtection="1">
      <alignment shrinkToFit="1"/>
      <protection/>
    </xf>
    <xf numFmtId="181" fontId="4" fillId="39" borderId="30" xfId="59" applyNumberFormat="1" applyFont="1" applyFill="1" applyBorder="1" applyAlignment="1" applyProtection="1">
      <alignment shrinkToFit="1"/>
      <protection/>
    </xf>
    <xf numFmtId="181" fontId="4" fillId="39" borderId="0" xfId="59" applyNumberFormat="1" applyFont="1" applyFill="1" applyBorder="1" applyAlignment="1" applyProtection="1">
      <alignment shrinkToFit="1"/>
      <protection/>
    </xf>
    <xf numFmtId="0" fontId="4" fillId="0" borderId="51" xfId="0" applyFont="1" applyFill="1" applyBorder="1" applyAlignment="1" applyProtection="1">
      <alignment shrinkToFit="1"/>
      <protection/>
    </xf>
    <xf numFmtId="0" fontId="4" fillId="0" borderId="51" xfId="0" applyFont="1" applyFill="1" applyBorder="1" applyAlignment="1" applyProtection="1">
      <alignment horizontal="left" shrinkToFit="1"/>
      <protection/>
    </xf>
    <xf numFmtId="0" fontId="4" fillId="0" borderId="51" xfId="0" applyFont="1" applyBorder="1" applyAlignment="1" applyProtection="1">
      <alignment horizontal="left" shrinkToFit="1"/>
      <protection/>
    </xf>
    <xf numFmtId="11" fontId="25" fillId="0" borderId="0" xfId="0" applyNumberFormat="1" applyFont="1" applyBorder="1" applyAlignment="1" applyProtection="1">
      <alignment horizontal="right" shrinkToFit="1"/>
      <protection/>
    </xf>
    <xf numFmtId="182" fontId="26" fillId="0" borderId="41" xfId="59" applyNumberFormat="1" applyFont="1" applyBorder="1" applyAlignment="1" applyProtection="1">
      <alignment shrinkToFit="1"/>
      <protection/>
    </xf>
    <xf numFmtId="11" fontId="25" fillId="0" borderId="39" xfId="0" applyNumberFormat="1" applyFont="1" applyBorder="1" applyAlignment="1" applyProtection="1">
      <alignment horizontal="right" shrinkToFit="1"/>
      <protection/>
    </xf>
    <xf numFmtId="182" fontId="26" fillId="0" borderId="40" xfId="59" applyNumberFormat="1" applyFont="1" applyBorder="1" applyAlignment="1" applyProtection="1">
      <alignment shrinkToFit="1"/>
      <protection/>
    </xf>
    <xf numFmtId="181" fontId="15" fillId="0" borderId="0" xfId="63" applyNumberFormat="1" applyFont="1" applyBorder="1" applyAlignment="1" applyProtection="1">
      <alignment horizontal="center" vertical="center" shrinkToFit="1"/>
      <protection/>
    </xf>
    <xf numFmtId="181" fontId="4" fillId="0" borderId="0" xfId="0" applyNumberFormat="1" applyFont="1" applyFill="1" applyBorder="1" applyAlignment="1" applyProtection="1">
      <alignment horizontal="left" shrinkToFit="1"/>
      <protection/>
    </xf>
    <xf numFmtId="182" fontId="4" fillId="0" borderId="0" xfId="59" applyNumberFormat="1" applyFont="1" applyBorder="1" applyAlignment="1" applyProtection="1">
      <alignment horizontal="center" shrinkToFit="1"/>
      <protection/>
    </xf>
    <xf numFmtId="0" fontId="4" fillId="33" borderId="52" xfId="63" applyFont="1" applyFill="1" applyBorder="1" applyAlignment="1" applyProtection="1">
      <alignment vertical="center" shrinkToFit="1"/>
      <protection locked="0"/>
    </xf>
    <xf numFmtId="0" fontId="4" fillId="33" borderId="53" xfId="63" applyFont="1" applyFill="1" applyBorder="1" applyAlignment="1" applyProtection="1">
      <alignment vertical="center" shrinkToFit="1"/>
      <protection locked="0"/>
    </xf>
    <xf numFmtId="0" fontId="27" fillId="0" borderId="54" xfId="64" applyFont="1" applyFill="1" applyBorder="1" applyAlignment="1" applyProtection="1">
      <alignment horizontal="center" shrinkToFit="1"/>
      <protection/>
    </xf>
    <xf numFmtId="0" fontId="27" fillId="0" borderId="55" xfId="64" applyFont="1" applyFill="1" applyBorder="1" applyAlignment="1" applyProtection="1">
      <alignment horizontal="center" shrinkToFit="1"/>
      <protection/>
    </xf>
    <xf numFmtId="181" fontId="4" fillId="0" borderId="0" xfId="0" applyNumberFormat="1" applyFont="1" applyFill="1" applyBorder="1" applyAlignment="1" applyProtection="1">
      <alignment horizontal="center" shrinkToFit="1"/>
      <protection/>
    </xf>
    <xf numFmtId="180" fontId="4" fillId="0" borderId="0" xfId="0" applyNumberFormat="1" applyFont="1" applyFill="1" applyBorder="1" applyAlignment="1" applyProtection="1">
      <alignment shrinkToFit="1"/>
      <protection/>
    </xf>
    <xf numFmtId="182" fontId="26" fillId="0" borderId="0" xfId="59" applyNumberFormat="1" applyFont="1" applyFill="1" applyBorder="1" applyAlignment="1" applyProtection="1">
      <alignment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23" fillId="0" borderId="0" xfId="63" applyFont="1" applyFill="1" applyBorder="1" applyAlignment="1" applyProtection="1">
      <alignment horizontal="center" vertical="center" shrinkToFit="1"/>
      <protection/>
    </xf>
    <xf numFmtId="11" fontId="4" fillId="0" borderId="0" xfId="0" applyNumberFormat="1" applyFont="1" applyFill="1" applyBorder="1" applyAlignment="1" applyProtection="1">
      <alignment shrinkToFit="1"/>
      <protection/>
    </xf>
    <xf numFmtId="0" fontId="28" fillId="0" borderId="56" xfId="64" applyFont="1" applyFill="1" applyBorder="1" applyAlignment="1" applyProtection="1">
      <alignment horizontal="center" shrinkToFit="1"/>
      <protection/>
    </xf>
    <xf numFmtId="0" fontId="28" fillId="0" borderId="57" xfId="64" applyFont="1" applyFill="1" applyBorder="1" applyAlignment="1" applyProtection="1">
      <alignment horizontal="center" shrinkToFit="1"/>
      <protection/>
    </xf>
    <xf numFmtId="178" fontId="24" fillId="0" borderId="37" xfId="0" applyNumberFormat="1" applyFont="1" applyBorder="1" applyAlignment="1" applyProtection="1">
      <alignment horizontal="right" shrinkToFi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181" fontId="4" fillId="0" borderId="0" xfId="0" applyNumberFormat="1" applyFont="1" applyBorder="1" applyAlignment="1" applyProtection="1">
      <alignment horizontal="right" shrinkToFit="1"/>
      <protection/>
    </xf>
    <xf numFmtId="181" fontId="4" fillId="0" borderId="41" xfId="0" applyNumberFormat="1" applyFont="1" applyBorder="1" applyAlignment="1" applyProtection="1">
      <alignment horizontal="right" shrinkToFit="1"/>
      <protection/>
    </xf>
    <xf numFmtId="181" fontId="4" fillId="0" borderId="58" xfId="0" applyNumberFormat="1" applyFont="1" applyFill="1" applyBorder="1" applyAlignment="1" applyProtection="1">
      <alignment horizontal="right" shrinkToFit="1"/>
      <protection/>
    </xf>
    <xf numFmtId="182" fontId="4" fillId="0" borderId="54" xfId="0" applyNumberFormat="1" applyFont="1" applyFill="1" applyBorder="1" applyAlignment="1" applyProtection="1">
      <alignment horizontal="right" shrinkToFit="1"/>
      <protection/>
    </xf>
    <xf numFmtId="0" fontId="29" fillId="0" borderId="59" xfId="0" applyFont="1" applyFill="1" applyBorder="1" applyAlignment="1" applyProtection="1">
      <alignment horizontal="center" shrinkToFit="1"/>
      <protection/>
    </xf>
    <xf numFmtId="0" fontId="29" fillId="0" borderId="56" xfId="0" applyFont="1" applyFill="1" applyBorder="1" applyAlignment="1" applyProtection="1">
      <alignment horizontal="center" shrinkToFit="1"/>
      <protection/>
    </xf>
    <xf numFmtId="0" fontId="4" fillId="0" borderId="45" xfId="63" applyFont="1" applyFill="1" applyBorder="1" applyAlignment="1" applyProtection="1">
      <alignment vertical="center" shrinkToFit="1"/>
      <protection/>
    </xf>
    <xf numFmtId="0" fontId="4" fillId="0" borderId="60" xfId="63" applyFont="1" applyFill="1" applyBorder="1" applyAlignment="1" applyProtection="1">
      <alignment vertical="center" shrinkToFit="1"/>
      <protection/>
    </xf>
    <xf numFmtId="11" fontId="4" fillId="0" borderId="0" xfId="63" applyNumberFormat="1" applyFont="1" applyFill="1" applyBorder="1" applyAlignment="1" applyProtection="1">
      <alignment vertical="center" shrinkToFit="1"/>
      <protection/>
    </xf>
    <xf numFmtId="184" fontId="4" fillId="0" borderId="59" xfId="0" applyNumberFormat="1" applyFont="1" applyFill="1" applyBorder="1" applyAlignment="1" applyProtection="1">
      <alignment horizontal="right" shrinkToFit="1"/>
      <protection/>
    </xf>
    <xf numFmtId="184" fontId="4" fillId="0" borderId="56" xfId="0" applyNumberFormat="1" applyFont="1" applyFill="1" applyBorder="1" applyAlignment="1" applyProtection="1">
      <alignment horizontal="right" shrinkToFit="1"/>
      <protection/>
    </xf>
    <xf numFmtId="0" fontId="27" fillId="0" borderId="61" xfId="64" applyFont="1" applyFill="1" applyBorder="1" applyAlignment="1" applyProtection="1">
      <alignment vertical="center" shrinkToFit="1"/>
      <protection/>
    </xf>
    <xf numFmtId="182" fontId="27" fillId="0" borderId="56" xfId="64" applyNumberFormat="1" applyFont="1" applyFill="1" applyBorder="1" applyAlignment="1" applyProtection="1">
      <alignment horizontal="right" shrinkToFit="1"/>
      <protection/>
    </xf>
    <xf numFmtId="0" fontId="27" fillId="0" borderId="62" xfId="64" applyFont="1" applyFill="1" applyBorder="1" applyAlignment="1" applyProtection="1">
      <alignment vertical="center" shrinkToFit="1"/>
      <protection/>
    </xf>
    <xf numFmtId="182" fontId="27" fillId="0" borderId="57" xfId="64" applyNumberFormat="1" applyFont="1" applyFill="1" applyBorder="1" applyAlignment="1" applyProtection="1">
      <alignment horizontal="right" shrinkToFit="1"/>
      <protection/>
    </xf>
    <xf numFmtId="0" fontId="27" fillId="40" borderId="58" xfId="64" applyFont="1" applyFill="1" applyBorder="1" applyAlignment="1" applyProtection="1">
      <alignment horizontal="center" shrinkToFit="1"/>
      <protection/>
    </xf>
    <xf numFmtId="182" fontId="27" fillId="40" borderId="59" xfId="64" applyNumberFormat="1" applyFont="1" applyFill="1" applyBorder="1" applyAlignment="1" applyProtection="1">
      <alignment horizontal="right" shrinkToFit="1"/>
      <protection/>
    </xf>
    <xf numFmtId="0" fontId="27" fillId="40" borderId="54" xfId="64" applyFont="1" applyFill="1" applyBorder="1" applyAlignment="1" applyProtection="1">
      <alignment horizontal="center" shrinkToFit="1"/>
      <protection/>
    </xf>
    <xf numFmtId="182" fontId="27" fillId="40" borderId="56" xfId="64" applyNumberFormat="1" applyFont="1" applyFill="1" applyBorder="1" applyAlignment="1" applyProtection="1">
      <alignment horizontal="right" shrinkToFit="1"/>
      <protection/>
    </xf>
    <xf numFmtId="0" fontId="27" fillId="40" borderId="55" xfId="64" applyFont="1" applyFill="1" applyBorder="1" applyAlignment="1" applyProtection="1">
      <alignment horizontal="center" shrinkToFit="1"/>
      <protection/>
    </xf>
    <xf numFmtId="182" fontId="27" fillId="40" borderId="57" xfId="64" applyNumberFormat="1" applyFont="1" applyFill="1" applyBorder="1" applyAlignment="1" applyProtection="1">
      <alignment horizontal="right" shrinkToFit="1"/>
      <protection/>
    </xf>
    <xf numFmtId="0" fontId="24" fillId="40" borderId="50" xfId="0" applyFont="1" applyFill="1" applyBorder="1" applyAlignment="1" applyProtection="1">
      <alignment horizontal="left" shrinkToFit="1"/>
      <protection/>
    </xf>
    <xf numFmtId="0" fontId="24" fillId="40" borderId="50" xfId="0" applyFont="1" applyFill="1" applyBorder="1" applyAlignment="1" applyProtection="1">
      <alignment horizontal="right" shrinkToFit="1"/>
      <protection/>
    </xf>
    <xf numFmtId="0" fontId="4" fillId="40" borderId="37" xfId="0" applyFont="1" applyFill="1" applyBorder="1" applyAlignment="1" applyProtection="1">
      <alignment shrinkToFit="1"/>
      <protection/>
    </xf>
    <xf numFmtId="0" fontId="4" fillId="40" borderId="0" xfId="0" applyFont="1" applyFill="1" applyBorder="1" applyAlignment="1" applyProtection="1">
      <alignment shrinkToFit="1"/>
      <protection/>
    </xf>
    <xf numFmtId="0" fontId="24" fillId="40" borderId="0" xfId="0" applyFont="1" applyFill="1" applyBorder="1" applyAlignment="1" applyProtection="1">
      <alignment horizontal="left" shrinkToFit="1"/>
      <protection/>
    </xf>
    <xf numFmtId="0" fontId="4" fillId="40" borderId="41" xfId="0" applyFont="1" applyFill="1" applyBorder="1" applyAlignment="1" applyProtection="1">
      <alignment shrinkToFit="1"/>
      <protection/>
    </xf>
    <xf numFmtId="0" fontId="4" fillId="40" borderId="49" xfId="0" applyFont="1" applyFill="1" applyBorder="1" applyAlignment="1" applyProtection="1">
      <alignment shrinkToFit="1"/>
      <protection/>
    </xf>
    <xf numFmtId="0" fontId="4" fillId="40" borderId="35" xfId="0" applyFont="1" applyFill="1" applyBorder="1" applyAlignment="1" applyProtection="1">
      <alignment shrinkToFit="1"/>
      <protection/>
    </xf>
    <xf numFmtId="0" fontId="4" fillId="40" borderId="36" xfId="0" applyFont="1" applyFill="1" applyBorder="1" applyAlignment="1" applyProtection="1">
      <alignment shrinkToFit="1"/>
      <protection/>
    </xf>
    <xf numFmtId="0" fontId="4" fillId="40" borderId="37" xfId="0" applyNumberFormat="1" applyFont="1" applyFill="1" applyBorder="1" applyAlignment="1" applyProtection="1">
      <alignment shrinkToFit="1"/>
      <protection/>
    </xf>
    <xf numFmtId="181" fontId="4" fillId="40" borderId="0" xfId="0" applyNumberFormat="1" applyFont="1" applyFill="1" applyBorder="1" applyAlignment="1" applyProtection="1">
      <alignment shrinkToFit="1"/>
      <protection/>
    </xf>
    <xf numFmtId="0" fontId="4" fillId="40" borderId="0" xfId="0" applyFont="1" applyFill="1" applyBorder="1" applyAlignment="1" applyProtection="1">
      <alignment horizontal="right" shrinkToFit="1"/>
      <protection/>
    </xf>
    <xf numFmtId="11" fontId="4" fillId="40" borderId="41" xfId="0" applyNumberFormat="1" applyFont="1" applyFill="1" applyBorder="1" applyAlignment="1" applyProtection="1">
      <alignment shrinkToFit="1"/>
      <protection/>
    </xf>
    <xf numFmtId="0" fontId="4" fillId="40" borderId="38" xfId="0" applyFont="1" applyFill="1" applyBorder="1" applyAlignment="1" applyProtection="1">
      <alignment shrinkToFit="1"/>
      <protection/>
    </xf>
    <xf numFmtId="0" fontId="4" fillId="40" borderId="39" xfId="0" applyFont="1" applyFill="1" applyBorder="1" applyAlignment="1" applyProtection="1">
      <alignment shrinkToFit="1"/>
      <protection/>
    </xf>
    <xf numFmtId="182" fontId="4" fillId="40" borderId="39" xfId="0" applyNumberFormat="1" applyFont="1" applyFill="1" applyBorder="1" applyAlignment="1" applyProtection="1">
      <alignment shrinkToFit="1"/>
      <protection/>
    </xf>
    <xf numFmtId="11" fontId="4" fillId="40" borderId="40" xfId="0" applyNumberFormat="1" applyFont="1" applyFill="1" applyBorder="1" applyAlignment="1" applyProtection="1">
      <alignment shrinkToFit="1"/>
      <protection/>
    </xf>
    <xf numFmtId="0" fontId="24" fillId="40" borderId="38" xfId="0" applyFont="1" applyFill="1" applyBorder="1" applyAlignment="1" applyProtection="1">
      <alignment horizontal="right" shrinkToFit="1"/>
      <protection/>
    </xf>
    <xf numFmtId="0" fontId="4" fillId="40" borderId="0" xfId="0" applyNumberFormat="1" applyFont="1" applyFill="1" applyBorder="1" applyAlignment="1" applyProtection="1">
      <alignment shrinkToFit="1"/>
      <protection/>
    </xf>
    <xf numFmtId="11" fontId="4" fillId="40" borderId="0" xfId="0" applyNumberFormat="1" applyFont="1" applyFill="1" applyBorder="1" applyAlignment="1" applyProtection="1">
      <alignment shrinkToFit="1"/>
      <protection/>
    </xf>
    <xf numFmtId="11" fontId="4" fillId="40" borderId="39" xfId="0" applyNumberFormat="1" applyFont="1" applyFill="1" applyBorder="1" applyAlignment="1" applyProtection="1">
      <alignment shrinkToFit="1"/>
      <protection/>
    </xf>
    <xf numFmtId="184" fontId="27" fillId="0" borderId="54" xfId="64" applyNumberFormat="1" applyFont="1" applyFill="1" applyBorder="1" applyAlignment="1" applyProtection="1">
      <alignment horizontal="right" shrinkToFit="1"/>
      <protection/>
    </xf>
    <xf numFmtId="184" fontId="27" fillId="0" borderId="55" xfId="64" applyNumberFormat="1" applyFont="1" applyFill="1" applyBorder="1" applyAlignment="1" applyProtection="1">
      <alignment horizontal="right" shrinkToFit="1"/>
      <protection/>
    </xf>
    <xf numFmtId="49" fontId="13" fillId="0" borderId="0" xfId="0" applyNumberFormat="1" applyFont="1" applyAlignment="1" applyProtection="1">
      <alignment horizontal="left" shrinkToFit="1"/>
      <protection/>
    </xf>
    <xf numFmtId="181" fontId="1" fillId="0" borderId="30" xfId="0" applyNumberFormat="1" applyFont="1" applyFill="1" applyBorder="1" applyAlignment="1" applyProtection="1">
      <alignment horizontal="left" shrinkToFit="1"/>
      <protection/>
    </xf>
    <xf numFmtId="181" fontId="4" fillId="0" borderId="0" xfId="0" applyNumberFormat="1" applyFont="1" applyFill="1" applyBorder="1" applyAlignment="1" applyProtection="1">
      <alignment horizontal="left" shrinkToFit="1"/>
      <protection/>
    </xf>
    <xf numFmtId="181" fontId="8" fillId="0" borderId="63" xfId="0" applyNumberFormat="1" applyFont="1" applyFill="1" applyBorder="1" applyAlignment="1" applyProtection="1">
      <alignment horizontal="right" shrinkToFit="1"/>
      <protection/>
    </xf>
    <xf numFmtId="181" fontId="9" fillId="0" borderId="63" xfId="0" applyNumberFormat="1" applyFont="1" applyFill="1" applyBorder="1" applyAlignment="1" applyProtection="1">
      <alignment horizontal="right" shrinkToFit="1"/>
      <protection/>
    </xf>
    <xf numFmtId="181" fontId="7" fillId="0" borderId="25" xfId="0" applyNumberFormat="1" applyFont="1" applyFill="1" applyBorder="1" applyAlignment="1" applyProtection="1">
      <alignment horizontal="right" shrinkToFit="1"/>
      <protection/>
    </xf>
    <xf numFmtId="181" fontId="7" fillId="0" borderId="2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 applyProtection="1">
      <alignment horizontal="left" shrinkToFit="1"/>
      <protection/>
    </xf>
    <xf numFmtId="181" fontId="7" fillId="0" borderId="0" xfId="0" applyNumberFormat="1" applyFont="1" applyFill="1" applyBorder="1" applyAlignment="1" applyProtection="1">
      <alignment horizontal="right" shrinkToFit="1"/>
      <protection/>
    </xf>
    <xf numFmtId="0" fontId="4" fillId="0" borderId="64" xfId="63" applyFont="1" applyFill="1" applyBorder="1" applyAlignment="1" applyProtection="1">
      <alignment horizontal="left" vertical="center" shrinkToFit="1"/>
      <protection/>
    </xf>
    <xf numFmtId="0" fontId="4" fillId="0" borderId="65" xfId="63" applyFont="1" applyFill="1" applyBorder="1" applyAlignment="1" applyProtection="1">
      <alignment horizontal="left" vertical="center" shrinkToFit="1"/>
      <protection/>
    </xf>
    <xf numFmtId="0" fontId="4" fillId="0" borderId="66" xfId="63" applyFont="1" applyFill="1" applyBorder="1" applyAlignment="1" applyProtection="1">
      <alignment horizontal="left" vertical="center" shrinkToFit="1"/>
      <protection/>
    </xf>
    <xf numFmtId="0" fontId="4" fillId="0" borderId="45" xfId="0" applyFont="1" applyBorder="1" applyAlignment="1" applyProtection="1">
      <alignment horizontal="right" shrinkToFit="1"/>
      <protection/>
    </xf>
    <xf numFmtId="0" fontId="7" fillId="0" borderId="50" xfId="63" applyFont="1" applyBorder="1" applyAlignment="1" applyProtection="1">
      <alignment horizontal="center" vertical="center" shrinkToFit="1"/>
      <protection/>
    </xf>
    <xf numFmtId="0" fontId="7" fillId="0" borderId="42" xfId="63" applyFont="1" applyBorder="1" applyAlignment="1" applyProtection="1">
      <alignment horizontal="center" vertical="center" shrinkToFit="1"/>
      <protection/>
    </xf>
    <xf numFmtId="0" fontId="7" fillId="0" borderId="49" xfId="63" applyFont="1" applyBorder="1" applyAlignment="1" applyProtection="1">
      <alignment horizontal="center" vertical="center" shrinkToFit="1"/>
      <protection/>
    </xf>
    <xf numFmtId="0" fontId="7" fillId="0" borderId="35" xfId="63" applyFont="1" applyBorder="1" applyAlignment="1" applyProtection="1">
      <alignment horizontal="center" vertical="center" shrinkToFit="1"/>
      <protection/>
    </xf>
    <xf numFmtId="0" fontId="23" fillId="0" borderId="42" xfId="63" applyFont="1" applyBorder="1" applyAlignment="1" applyProtection="1">
      <alignment horizontal="center" vertical="center" shrinkToFit="1"/>
      <protection/>
    </xf>
    <xf numFmtId="0" fontId="23" fillId="0" borderId="43" xfId="63" applyFont="1" applyBorder="1" applyAlignment="1" applyProtection="1">
      <alignment horizontal="center" vertical="center" shrinkToFit="1"/>
      <protection/>
    </xf>
    <xf numFmtId="0" fontId="23" fillId="0" borderId="39" xfId="63" applyFont="1" applyBorder="1" applyAlignment="1" applyProtection="1">
      <alignment horizontal="center" vertical="center" shrinkToFit="1"/>
      <protection/>
    </xf>
    <xf numFmtId="0" fontId="23" fillId="0" borderId="40" xfId="63" applyFont="1" applyBorder="1" applyAlignment="1" applyProtection="1">
      <alignment horizontal="center" vertical="center" shrinkToFit="1"/>
      <protection/>
    </xf>
    <xf numFmtId="0" fontId="22" fillId="0" borderId="42" xfId="63" applyFont="1" applyBorder="1" applyAlignment="1" applyProtection="1">
      <alignment horizontal="center" vertical="center" shrinkToFit="1"/>
      <protection/>
    </xf>
    <xf numFmtId="0" fontId="22" fillId="0" borderId="43" xfId="63" applyFont="1" applyBorder="1" applyAlignment="1" applyProtection="1">
      <alignment horizontal="center" vertical="center" shrinkToFit="1"/>
      <protection/>
    </xf>
    <xf numFmtId="0" fontId="22" fillId="0" borderId="39" xfId="63" applyFont="1" applyBorder="1" applyAlignment="1" applyProtection="1">
      <alignment horizontal="center" vertical="center" shrinkToFit="1"/>
      <protection/>
    </xf>
    <xf numFmtId="0" fontId="22" fillId="0" borderId="40" xfId="63" applyFont="1" applyBorder="1" applyAlignment="1" applyProtection="1">
      <alignment horizontal="center" vertical="center" shrinkToFit="1"/>
      <protection/>
    </xf>
    <xf numFmtId="0" fontId="7" fillId="0" borderId="43" xfId="63" applyFont="1" applyBorder="1" applyAlignment="1" applyProtection="1">
      <alignment horizontal="center" vertical="center" shrinkToFit="1"/>
      <protection/>
    </xf>
    <xf numFmtId="0" fontId="21" fillId="0" borderId="42" xfId="63" applyFont="1" applyBorder="1" applyAlignment="1" applyProtection="1">
      <alignment horizontal="center" vertical="center" shrinkToFit="1"/>
      <protection/>
    </xf>
    <xf numFmtId="0" fontId="21" fillId="0" borderId="43" xfId="63" applyFont="1" applyBorder="1" applyAlignment="1" applyProtection="1">
      <alignment horizontal="center" vertical="center" shrinkToFit="1"/>
      <protection/>
    </xf>
    <xf numFmtId="0" fontId="21" fillId="0" borderId="37" xfId="63" applyFont="1" applyBorder="1" applyAlignment="1" applyProtection="1">
      <alignment horizontal="center" vertical="center" shrinkToFit="1"/>
      <protection/>
    </xf>
    <xf numFmtId="0" fontId="21" fillId="0" borderId="0" xfId="63" applyFont="1" applyBorder="1" applyAlignment="1" applyProtection="1">
      <alignment horizontal="center" vertical="center" shrinkToFit="1"/>
      <protection/>
    </xf>
    <xf numFmtId="0" fontId="21" fillId="0" borderId="41" xfId="63" applyFont="1" applyBorder="1" applyAlignment="1" applyProtection="1">
      <alignment horizontal="center" vertical="center" shrinkToFit="1"/>
      <protection/>
    </xf>
    <xf numFmtId="0" fontId="22" fillId="0" borderId="67" xfId="63" applyFont="1" applyBorder="1" applyAlignment="1" applyProtection="1">
      <alignment horizontal="center" vertical="center" shrinkToFit="1"/>
      <protection/>
    </xf>
    <xf numFmtId="0" fontId="22" fillId="0" borderId="37" xfId="63" applyFont="1" applyBorder="1" applyAlignment="1" applyProtection="1">
      <alignment horizontal="center" vertical="center" shrinkToFit="1"/>
      <protection/>
    </xf>
    <xf numFmtId="0" fontId="22" fillId="0" borderId="0" xfId="63" applyFont="1" applyBorder="1" applyAlignment="1" applyProtection="1">
      <alignment horizontal="center" vertical="center" shrinkToFit="1"/>
      <protection/>
    </xf>
    <xf numFmtId="0" fontId="22" fillId="0" borderId="41" xfId="63" applyFont="1" applyBorder="1" applyAlignment="1" applyProtection="1">
      <alignment horizontal="center" vertical="center" shrinkToFit="1"/>
      <protection/>
    </xf>
    <xf numFmtId="0" fontId="21" fillId="0" borderId="67" xfId="63" applyFont="1" applyBorder="1" applyAlignment="1" applyProtection="1">
      <alignment horizontal="center" vertical="center" shrinkToFit="1"/>
      <protection/>
    </xf>
    <xf numFmtId="0" fontId="23" fillId="0" borderId="35" xfId="63" applyFont="1" applyBorder="1" applyAlignment="1" applyProtection="1">
      <alignment horizontal="center" vertical="center" shrinkToFit="1"/>
      <protection/>
    </xf>
    <xf numFmtId="0" fontId="23" fillId="0" borderId="36" xfId="63" applyFont="1" applyBorder="1" applyAlignment="1" applyProtection="1">
      <alignment horizontal="center" vertical="center" shrinkToFit="1"/>
      <protection/>
    </xf>
    <xf numFmtId="0" fontId="7" fillId="0" borderId="39" xfId="63" applyFont="1" applyBorder="1" applyAlignment="1" applyProtection="1">
      <alignment horizontal="center" vertical="center" shrinkToFit="1"/>
      <protection/>
    </xf>
    <xf numFmtId="0" fontId="7" fillId="0" borderId="40" xfId="63" applyFont="1" applyBorder="1" applyAlignment="1" applyProtection="1">
      <alignment horizontal="center" vertical="center" shrinkToFit="1"/>
      <protection/>
    </xf>
    <xf numFmtId="0" fontId="21" fillId="0" borderId="39" xfId="63" applyFont="1" applyBorder="1" applyAlignment="1" applyProtection="1">
      <alignment horizontal="center" vertical="center" shrinkToFit="1"/>
      <protection/>
    </xf>
    <xf numFmtId="0" fontId="23" fillId="0" borderId="0" xfId="63" applyFont="1" applyBorder="1" applyAlignment="1" applyProtection="1">
      <alignment horizontal="center" vertical="center" shrinkToFit="1"/>
      <protection/>
    </xf>
    <xf numFmtId="0" fontId="23" fillId="0" borderId="41" xfId="63" applyFont="1" applyBorder="1" applyAlignment="1" applyProtection="1">
      <alignment horizontal="center" vertical="center" shrinkToFit="1"/>
      <protection/>
    </xf>
    <xf numFmtId="0" fontId="4" fillId="33" borderId="68" xfId="0" applyFont="1" applyFill="1" applyBorder="1" applyAlignment="1" applyProtection="1">
      <alignment horizontal="left" shrinkToFit="1"/>
      <protection locked="0"/>
    </xf>
    <xf numFmtId="0" fontId="4" fillId="33" borderId="69" xfId="0" applyFont="1" applyFill="1" applyBorder="1" applyAlignment="1" applyProtection="1">
      <alignment horizontal="left" shrinkToFit="1"/>
      <protection locked="0"/>
    </xf>
    <xf numFmtId="14" fontId="4" fillId="33" borderId="68" xfId="0" applyNumberFormat="1" applyFont="1" applyFill="1" applyBorder="1" applyAlignment="1" applyProtection="1">
      <alignment horizontal="left" shrinkToFit="1"/>
      <protection locked="0"/>
    </xf>
    <xf numFmtId="0" fontId="4" fillId="0" borderId="68" xfId="0" applyFont="1" applyFill="1" applyBorder="1" applyAlignment="1" applyProtection="1">
      <alignment horizontal="left" shrinkToFit="1"/>
      <protection/>
    </xf>
    <xf numFmtId="0" fontId="4" fillId="0" borderId="69" xfId="0" applyFont="1" applyFill="1" applyBorder="1" applyAlignment="1" applyProtection="1">
      <alignment horizontal="left" shrinkToFit="1"/>
      <protection/>
    </xf>
    <xf numFmtId="0" fontId="27" fillId="0" borderId="70" xfId="64" applyFont="1" applyFill="1" applyBorder="1" applyAlignment="1" applyProtection="1">
      <alignment horizontal="center" vertical="center" shrinkToFit="1"/>
      <protection/>
    </xf>
    <xf numFmtId="0" fontId="27" fillId="0" borderId="62" xfId="64" applyFont="1" applyFill="1" applyBorder="1" applyAlignment="1" applyProtection="1">
      <alignment horizontal="center" vertical="center" shrinkToFit="1"/>
      <protection/>
    </xf>
    <xf numFmtId="14" fontId="4" fillId="0" borderId="68" xfId="0" applyNumberFormat="1" applyFont="1" applyFill="1" applyBorder="1" applyAlignment="1" applyProtection="1">
      <alignment horizontal="left" shrinkToFit="1"/>
      <protection/>
    </xf>
    <xf numFmtId="0" fontId="4" fillId="33" borderId="68" xfId="0" applyFont="1" applyFill="1" applyBorder="1" applyAlignment="1" applyProtection="1">
      <alignment shrinkToFit="1"/>
      <protection locked="0"/>
    </xf>
    <xf numFmtId="0" fontId="4" fillId="33" borderId="69" xfId="0" applyFont="1" applyFill="1" applyBorder="1" applyAlignment="1" applyProtection="1">
      <alignment shrinkToFit="1"/>
      <protection locked="0"/>
    </xf>
    <xf numFmtId="0" fontId="4" fillId="0" borderId="71" xfId="0" applyFont="1" applyFill="1" applyBorder="1" applyAlignment="1" applyProtection="1">
      <alignment horizontal="center" shrinkToFit="1"/>
      <protection/>
    </xf>
    <xf numFmtId="0" fontId="4" fillId="0" borderId="58" xfId="0" applyFont="1" applyFill="1" applyBorder="1" applyAlignment="1" applyProtection="1">
      <alignment horizontal="center" shrinkToFit="1"/>
      <protection/>
    </xf>
    <xf numFmtId="0" fontId="4" fillId="0" borderId="70" xfId="0" applyFont="1" applyFill="1" applyBorder="1" applyAlignment="1" applyProtection="1">
      <alignment horizontal="center" shrinkToFit="1"/>
      <protection/>
    </xf>
    <xf numFmtId="0" fontId="4" fillId="0" borderId="54" xfId="0" applyFont="1" applyFill="1" applyBorder="1" applyAlignment="1" applyProtection="1">
      <alignment horizontal="center" shrinkToFit="1"/>
      <protection/>
    </xf>
    <xf numFmtId="0" fontId="23" fillId="40" borderId="42" xfId="63" applyFont="1" applyFill="1" applyBorder="1" applyAlignment="1" applyProtection="1">
      <alignment horizontal="center" vertical="center" shrinkToFit="1"/>
      <protection/>
    </xf>
    <xf numFmtId="0" fontId="23" fillId="40" borderId="43" xfId="63" applyFont="1" applyFill="1" applyBorder="1" applyAlignment="1" applyProtection="1">
      <alignment horizontal="center" vertical="center" shrinkToFit="1"/>
      <protection/>
    </xf>
    <xf numFmtId="0" fontId="7" fillId="40" borderId="42" xfId="63" applyFont="1" applyFill="1" applyBorder="1" applyAlignment="1" applyProtection="1">
      <alignment horizontal="center" vertical="center" shrinkToFit="1"/>
      <protection/>
    </xf>
    <xf numFmtId="0" fontId="7" fillId="40" borderId="43" xfId="63" applyFont="1" applyFill="1" applyBorder="1" applyAlignment="1" applyProtection="1">
      <alignment horizontal="center" vertical="center" shrinkToFit="1"/>
      <protection/>
    </xf>
    <xf numFmtId="0" fontId="21" fillId="40" borderId="0" xfId="63" applyFont="1" applyFill="1" applyBorder="1" applyAlignment="1" applyProtection="1">
      <alignment horizontal="center" vertical="center" shrinkToFit="1"/>
      <protection/>
    </xf>
    <xf numFmtId="0" fontId="21" fillId="40" borderId="41" xfId="63" applyFont="1" applyFill="1" applyBorder="1" applyAlignment="1" applyProtection="1">
      <alignment horizontal="center" vertical="center" shrinkToFit="1"/>
      <protection/>
    </xf>
    <xf numFmtId="0" fontId="22" fillId="40" borderId="0" xfId="63" applyFont="1" applyFill="1" applyBorder="1" applyAlignment="1" applyProtection="1">
      <alignment horizontal="center" vertical="center" shrinkToFit="1"/>
      <protection/>
    </xf>
    <xf numFmtId="0" fontId="22" fillId="40" borderId="41" xfId="63" applyFont="1" applyFill="1" applyBorder="1" applyAlignment="1" applyProtection="1">
      <alignment horizontal="center" vertical="center" shrinkToFit="1"/>
      <protection/>
    </xf>
    <xf numFmtId="0" fontId="23" fillId="40" borderId="0" xfId="63" applyFont="1" applyFill="1" applyBorder="1" applyAlignment="1" applyProtection="1">
      <alignment horizontal="center" vertical="center" shrinkToFit="1"/>
      <protection/>
    </xf>
    <xf numFmtId="0" fontId="23" fillId="40" borderId="41" xfId="63" applyFont="1" applyFill="1" applyBorder="1" applyAlignment="1" applyProtection="1">
      <alignment horizontal="center" vertical="center" shrinkToFit="1"/>
      <protection/>
    </xf>
    <xf numFmtId="0" fontId="21" fillId="40" borderId="42" xfId="63" applyFont="1" applyFill="1" applyBorder="1" applyAlignment="1" applyProtection="1">
      <alignment horizontal="center" vertical="center" shrinkToFit="1"/>
      <protection/>
    </xf>
    <xf numFmtId="0" fontId="21" fillId="40" borderId="43" xfId="63" applyFont="1" applyFill="1" applyBorder="1" applyAlignment="1" applyProtection="1">
      <alignment horizontal="center" vertical="center" shrinkToFit="1"/>
      <protection/>
    </xf>
    <xf numFmtId="0" fontId="22" fillId="40" borderId="42" xfId="63" applyFont="1" applyFill="1" applyBorder="1" applyAlignment="1" applyProtection="1">
      <alignment horizontal="center" vertical="center" shrinkToFit="1"/>
      <protection/>
    </xf>
    <xf numFmtId="0" fontId="22" fillId="40" borderId="43" xfId="63" applyFont="1" applyFill="1" applyBorder="1" applyAlignment="1" applyProtection="1">
      <alignment horizontal="center" vertical="center" shrinkToFit="1"/>
      <protection/>
    </xf>
    <xf numFmtId="0" fontId="7" fillId="40" borderId="39" xfId="63" applyFont="1" applyFill="1" applyBorder="1" applyAlignment="1" applyProtection="1">
      <alignment horizontal="center" vertical="center" shrinkToFit="1"/>
      <protection/>
    </xf>
    <xf numFmtId="0" fontId="7" fillId="40" borderId="40" xfId="63" applyFont="1" applyFill="1" applyBorder="1" applyAlignment="1" applyProtection="1">
      <alignment horizontal="center" vertical="center" shrinkToFit="1"/>
      <protection/>
    </xf>
    <xf numFmtId="0" fontId="21" fillId="40" borderId="39" xfId="63" applyFont="1" applyFill="1" applyBorder="1" applyAlignment="1" applyProtection="1">
      <alignment horizontal="center" vertical="center" shrinkToFit="1"/>
      <protection/>
    </xf>
    <xf numFmtId="0" fontId="22" fillId="40" borderId="39" xfId="63" applyFont="1" applyFill="1" applyBorder="1" applyAlignment="1" applyProtection="1">
      <alignment horizontal="center" vertical="center" shrinkToFit="1"/>
      <protection/>
    </xf>
    <xf numFmtId="0" fontId="22" fillId="40" borderId="40" xfId="63" applyFont="1" applyFill="1" applyBorder="1" applyAlignment="1" applyProtection="1">
      <alignment horizontal="center" vertical="center" shrinkToFit="1"/>
      <protection/>
    </xf>
    <xf numFmtId="0" fontId="23" fillId="40" borderId="39" xfId="63" applyFont="1" applyFill="1" applyBorder="1" applyAlignment="1" applyProtection="1">
      <alignment horizontal="center" vertical="center" shrinkToFit="1"/>
      <protection/>
    </xf>
    <xf numFmtId="0" fontId="23" fillId="40" borderId="40" xfId="63" applyFont="1" applyFill="1" applyBorder="1" applyAlignment="1" applyProtection="1">
      <alignment horizontal="center" vertical="center" shrinkToFit="1"/>
      <protection/>
    </xf>
    <xf numFmtId="0" fontId="4" fillId="40" borderId="60" xfId="0" applyFont="1" applyFill="1" applyBorder="1" applyAlignment="1" applyProtection="1">
      <alignment horizontal="center" shrinkToFit="1"/>
      <protection/>
    </xf>
    <xf numFmtId="0" fontId="4" fillId="40" borderId="0" xfId="0" applyFont="1" applyFill="1" applyBorder="1" applyAlignment="1" applyProtection="1">
      <alignment horizontal="center" shrinkToFit="1"/>
      <protection/>
    </xf>
    <xf numFmtId="0" fontId="4" fillId="40" borderId="50" xfId="0" applyFont="1" applyFill="1" applyBorder="1" applyAlignment="1" applyProtection="1">
      <alignment horizontal="center" shrinkToFit="1"/>
      <protection/>
    </xf>
    <xf numFmtId="0" fontId="4" fillId="40" borderId="42" xfId="0" applyFont="1" applyFill="1" applyBorder="1" applyAlignment="1" applyProtection="1">
      <alignment horizontal="center" shrinkToFit="1"/>
      <protection/>
    </xf>
    <xf numFmtId="0" fontId="4" fillId="40" borderId="43" xfId="0" applyFont="1" applyFill="1" applyBorder="1" applyAlignment="1" applyProtection="1">
      <alignment horizontal="center" shrinkToFit="1"/>
      <protection/>
    </xf>
    <xf numFmtId="0" fontId="27" fillId="40" borderId="71" xfId="64" applyFont="1" applyFill="1" applyBorder="1" applyAlignment="1" applyProtection="1">
      <alignment horizontal="center" vertical="center" shrinkToFit="1"/>
      <protection/>
    </xf>
    <xf numFmtId="0" fontId="27" fillId="40" borderId="70" xfId="64" applyFont="1" applyFill="1" applyBorder="1" applyAlignment="1" applyProtection="1">
      <alignment horizontal="center" vertical="center" shrinkToFit="1"/>
      <protection/>
    </xf>
    <xf numFmtId="0" fontId="27" fillId="40" borderId="62" xfId="64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Report12-8" xfId="63"/>
    <cellStyle name="標準_解析テンプレート(cytotox入り)-2" xfId="64"/>
  </cellStyles>
  <dxfs count="8"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1"/>
      </font>
    </dxf>
    <dxf>
      <font>
        <b/>
        <i val="0"/>
        <color indexed="18"/>
      </font>
    </dxf>
    <dxf>
      <font>
        <b/>
        <i val="0"/>
        <color rgb="FF000080"/>
      </font>
      <border/>
    </dxf>
    <dxf>
      <font>
        <b/>
        <i val="0"/>
        <color rgb="FF00FF00"/>
      </font>
      <border/>
    </dxf>
    <dxf>
      <font>
        <b/>
        <i val="0"/>
        <color rgb="FFFF66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"/>
          <c:y val="0"/>
          <c:w val="0.887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n-x'!$C$39:$C$44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n-x'!$C$39:$C$44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n-x'!$A$39:$A$44</c:f>
              <c:numCache/>
            </c:numRef>
          </c:xVal>
          <c:yVal>
            <c:numRef>
              <c:f>'Lab name n-x'!$B$39:$B$44</c:f>
              <c:numCache/>
            </c:numRef>
          </c:yVal>
          <c:smooth val="1"/>
        </c:ser>
        <c:ser>
          <c:idx val="1"/>
          <c:order val="1"/>
          <c:tx>
            <c:v>Cell viability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n-x'!$T$39:$T$44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n-x'!$T$39:$T$44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n-x'!$R$39:$R$44</c:f>
              <c:numCache/>
            </c:numRef>
          </c:xVal>
          <c:yVal>
            <c:numRef>
              <c:f>'Lab name n-x'!$S$39:$S$44</c:f>
              <c:numCache/>
            </c:numRef>
          </c:yVal>
          <c:smooth val="0"/>
        </c:ser>
        <c:axId val="57173072"/>
        <c:axId val="44795601"/>
      </c:scatterChart>
      <c:valAx>
        <c:axId val="57173072"/>
        <c:scaling>
          <c:orientation val="minMax"/>
          <c:max val="-3"/>
          <c:min val="-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log[Conc./M]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95601"/>
        <c:crossesAt val="-25"/>
        <c:crossBetween val="midCat"/>
        <c:dispUnits/>
        <c:majorUnit val="1"/>
      </c:valAx>
      <c:valAx>
        <c:axId val="44795601"/>
        <c:scaling>
          <c:orientation val="minMax"/>
          <c:max val="1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to Spike-in Control 
/ % Cell Viability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-14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87675"/>
          <c:w val="0.277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25"/>
          <c:y val="0"/>
          <c:w val="0.8917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v>RTA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n-x'!$G$39:$G$44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n-x'!$G$39:$G$44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n-x'!$E$39:$E$44</c:f>
              <c:numCache/>
            </c:numRef>
          </c:xVal>
          <c:yVal>
            <c:numRef>
              <c:f>'Lab name n-x'!$F$39:$F$44</c:f>
              <c:numCache/>
            </c:numRef>
          </c:yVal>
          <c:smooth val="1"/>
        </c:ser>
        <c:ser>
          <c:idx val="1"/>
          <c:order val="1"/>
          <c:tx>
            <c:v>Cell viability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n-x'!$X$39:$X$44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n-x'!$X$39:$X$44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n-x'!$V$39:$V$44</c:f>
              <c:numCache/>
            </c:numRef>
          </c:xVal>
          <c:yVal>
            <c:numRef>
              <c:f>'Lab name n-x'!$W$39:$W$44</c:f>
              <c:numCache/>
            </c:numRef>
          </c:yVal>
          <c:smooth val="0"/>
        </c:ser>
        <c:axId val="507226"/>
        <c:axId val="4565035"/>
      </c:scatterChart>
      <c:valAx>
        <c:axId val="507226"/>
        <c:scaling>
          <c:orientation val="minMax"/>
          <c:max val="-3"/>
          <c:min val="-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log[Conc./M]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5035"/>
        <c:crossesAt val="-25"/>
        <c:crossBetween val="midCat"/>
        <c:dispUnits/>
        <c:majorUnit val="1"/>
      </c:valAx>
      <c:valAx>
        <c:axId val="4565035"/>
        <c:scaling>
          <c:orientation val="minMax"/>
          <c:max val="1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to Spike-in Control 
/ % Cell Viability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-14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87725"/>
          <c:w val="0.276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25"/>
          <c:y val="0"/>
          <c:w val="0.8917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v>RTA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n-x'!$K$39:$K$44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n-x'!$K$39:$K$44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n-x'!$I$39:$I$44</c:f>
              <c:numCache/>
            </c:numRef>
          </c:xVal>
          <c:yVal>
            <c:numRef>
              <c:f>'Lab name n-x'!$J$39:$J$44</c:f>
              <c:numCache/>
            </c:numRef>
          </c:yVal>
          <c:smooth val="1"/>
        </c:ser>
        <c:ser>
          <c:idx val="1"/>
          <c:order val="1"/>
          <c:tx>
            <c:v>Cell viability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n-x'!$AB$39:$AB$44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n-x'!$AB$39:$AB$44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n-x'!$Z$39:$Z$44</c:f>
              <c:numCache/>
            </c:numRef>
          </c:xVal>
          <c:yVal>
            <c:numRef>
              <c:f>'Lab name n-x'!$AA$39:$AA$44</c:f>
              <c:numCache/>
            </c:numRef>
          </c:yVal>
          <c:smooth val="0"/>
        </c:ser>
        <c:axId val="41085316"/>
        <c:axId val="34223525"/>
      </c:scatterChart>
      <c:valAx>
        <c:axId val="41085316"/>
        <c:scaling>
          <c:orientation val="minMax"/>
          <c:max val="-3"/>
          <c:min val="-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log[Conc./M]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23525"/>
        <c:crossesAt val="-25"/>
        <c:crossBetween val="midCat"/>
        <c:dispUnits/>
        <c:majorUnit val="1"/>
      </c:valAx>
      <c:valAx>
        <c:axId val="34223525"/>
        <c:scaling>
          <c:orientation val="minMax"/>
          <c:max val="1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to Spike-in Control 
/ % Cell Viability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-14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87725"/>
          <c:w val="0.276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"/>
          <c:w val="0.8787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v>RTA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n-x'!$O$39:$O$44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n-x'!$O$39:$O$44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n-x'!$M$39:$M$44</c:f>
              <c:numCache/>
            </c:numRef>
          </c:xVal>
          <c:yVal>
            <c:numRef>
              <c:f>'Lab name n-x'!$N$39:$N$44</c:f>
              <c:numCache/>
            </c:numRef>
          </c:yVal>
          <c:smooth val="1"/>
        </c:ser>
        <c:ser>
          <c:idx val="1"/>
          <c:order val="1"/>
          <c:tx>
            <c:v>Cell viability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'Lab name n-x'!$AF$39:$AF$44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'Lab name n-x'!$AF$39:$AF$44</c:f>
                <c:numCach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'Lab name n-x'!$AD$39:$AD$44</c:f>
              <c:numCache/>
            </c:numRef>
          </c:xVal>
          <c:yVal>
            <c:numRef>
              <c:f>'Lab name n-x'!$AE$39:$AE$44</c:f>
              <c:numCache/>
            </c:numRef>
          </c:yVal>
          <c:smooth val="0"/>
        </c:ser>
        <c:axId val="39576270"/>
        <c:axId val="20642111"/>
      </c:scatterChart>
      <c:valAx>
        <c:axId val="39576270"/>
        <c:scaling>
          <c:orientation val="minMax"/>
          <c:max val="-3"/>
          <c:min val="-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log[Conc./M]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42111"/>
        <c:crossesAt val="-25"/>
        <c:crossBetween val="midCat"/>
        <c:dispUnits/>
        <c:majorUnit val="1"/>
      </c:valAx>
      <c:valAx>
        <c:axId val="20642111"/>
        <c:scaling>
          <c:orientation val="minMax"/>
          <c:max val="1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to Spike-in Control 
/ % Cell Viability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-14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87725"/>
          <c:w val="0.276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4</xdr:col>
      <xdr:colOff>0</xdr:colOff>
      <xdr:row>62</xdr:row>
      <xdr:rowOff>76200</xdr:rowOff>
    </xdr:to>
    <xdr:graphicFrame>
      <xdr:nvGraphicFramePr>
        <xdr:cNvPr id="1" name="グラフ 1"/>
        <xdr:cNvGraphicFramePr/>
      </xdr:nvGraphicFramePr>
      <xdr:xfrm>
        <a:off x="9525" y="9715500"/>
        <a:ext cx="33051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8</xdr:col>
      <xdr:colOff>0</xdr:colOff>
      <xdr:row>62</xdr:row>
      <xdr:rowOff>85725</xdr:rowOff>
    </xdr:to>
    <xdr:graphicFrame>
      <xdr:nvGraphicFramePr>
        <xdr:cNvPr id="2" name="グラフ 2"/>
        <xdr:cNvGraphicFramePr/>
      </xdr:nvGraphicFramePr>
      <xdr:xfrm>
        <a:off x="3314700" y="9715500"/>
        <a:ext cx="33147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12</xdr:col>
      <xdr:colOff>0</xdr:colOff>
      <xdr:row>62</xdr:row>
      <xdr:rowOff>85725</xdr:rowOff>
    </xdr:to>
    <xdr:graphicFrame>
      <xdr:nvGraphicFramePr>
        <xdr:cNvPr id="3" name="グラフ 3"/>
        <xdr:cNvGraphicFramePr/>
      </xdr:nvGraphicFramePr>
      <xdr:xfrm>
        <a:off x="6629400" y="9715500"/>
        <a:ext cx="33147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16</xdr:col>
      <xdr:colOff>0</xdr:colOff>
      <xdr:row>62</xdr:row>
      <xdr:rowOff>85725</xdr:rowOff>
    </xdr:to>
    <xdr:graphicFrame>
      <xdr:nvGraphicFramePr>
        <xdr:cNvPr id="4" name="グラフ 4"/>
        <xdr:cNvGraphicFramePr/>
      </xdr:nvGraphicFramePr>
      <xdr:xfrm>
        <a:off x="9944100" y="9715500"/>
        <a:ext cx="33147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view="pageBreakPreview" zoomScale="70" zoomScaleNormal="70" zoomScaleSheetLayoutView="70" zoomScalePageLayoutView="0" workbookViewId="0" topLeftCell="A1">
      <selection activeCell="Q5" sqref="Q5"/>
    </sheetView>
  </sheetViews>
  <sheetFormatPr defaultColWidth="8.796875" defaultRowHeight="15" customHeight="1"/>
  <cols>
    <col min="1" max="16" width="8.69921875" style="14" customWidth="1"/>
    <col min="17" max="17" width="8.69921875" style="19" customWidth="1"/>
    <col min="18" max="16384" width="8.69921875" style="14" customWidth="1"/>
  </cols>
  <sheetData>
    <row r="1" spans="1:30" ht="15" customHeight="1" thickBot="1">
      <c r="A1" s="157" t="s">
        <v>6</v>
      </c>
      <c r="B1" s="268"/>
      <c r="C1" s="269"/>
      <c r="D1" s="158" t="s">
        <v>7</v>
      </c>
      <c r="E1" s="270"/>
      <c r="F1" s="269"/>
      <c r="G1" s="157" t="s">
        <v>8</v>
      </c>
      <c r="H1" s="268"/>
      <c r="I1" s="269"/>
      <c r="J1" s="158" t="s">
        <v>9</v>
      </c>
      <c r="K1" s="268"/>
      <c r="L1" s="268"/>
      <c r="M1" s="269"/>
      <c r="R1" s="156" t="s">
        <v>6</v>
      </c>
      <c r="S1" s="271">
        <f>$B$1</f>
        <v>0</v>
      </c>
      <c r="T1" s="272"/>
      <c r="U1" s="156" t="s">
        <v>7</v>
      </c>
      <c r="V1" s="275">
        <f>$E$1</f>
        <v>0</v>
      </c>
      <c r="W1" s="272"/>
      <c r="X1" s="156" t="s">
        <v>8</v>
      </c>
      <c r="Y1" s="276"/>
      <c r="Z1" s="277"/>
      <c r="AA1" s="158" t="s">
        <v>9</v>
      </c>
      <c r="AB1" s="268"/>
      <c r="AC1" s="268"/>
      <c r="AD1" s="269"/>
    </row>
    <row r="2" spans="1:33" ht="15" customHeight="1">
      <c r="A2" s="115"/>
      <c r="B2" s="188" t="s">
        <v>60</v>
      </c>
      <c r="C2" s="189">
        <v>0.01</v>
      </c>
      <c r="D2" s="187" t="s">
        <v>11</v>
      </c>
      <c r="E2" s="102" t="s">
        <v>58</v>
      </c>
      <c r="F2" s="103">
        <v>0.1</v>
      </c>
      <c r="G2" s="187" t="s">
        <v>11</v>
      </c>
      <c r="H2" s="102"/>
      <c r="I2" s="103"/>
      <c r="J2" s="187" t="s">
        <v>11</v>
      </c>
      <c r="K2" s="102"/>
      <c r="L2" s="103"/>
      <c r="M2" s="187" t="s">
        <v>11</v>
      </c>
      <c r="N2" s="278" t="s">
        <v>14</v>
      </c>
      <c r="O2" s="279"/>
      <c r="P2" s="183" t="e">
        <f>I15</f>
        <v>#DIV/0!</v>
      </c>
      <c r="Q2" s="185" t="e">
        <f>IF(P2&gt;6,"&gt; 6 Pass",IF(P2&gt;=4,"&gt;=4 Pass","Fail"))</f>
        <v>#DIV/0!</v>
      </c>
      <c r="R2" s="115"/>
      <c r="S2" s="102" t="str">
        <f>B2</f>
        <v>TAM</v>
      </c>
      <c r="T2" s="103">
        <f>C2</f>
        <v>0.01</v>
      </c>
      <c r="U2" s="104" t="s">
        <v>11</v>
      </c>
      <c r="V2" s="102" t="str">
        <f>E2</f>
        <v>Flu.</v>
      </c>
      <c r="W2" s="103">
        <f>F2</f>
        <v>0.1</v>
      </c>
      <c r="X2" s="104" t="s">
        <v>11</v>
      </c>
      <c r="Y2" s="102">
        <f>H2</f>
        <v>0</v>
      </c>
      <c r="Z2" s="103">
        <f>I2</f>
        <v>0</v>
      </c>
      <c r="AA2" s="104" t="s">
        <v>11</v>
      </c>
      <c r="AB2" s="102">
        <f>K2</f>
        <v>0</v>
      </c>
      <c r="AC2" s="103">
        <f>L2</f>
        <v>0</v>
      </c>
      <c r="AD2" s="104" t="s">
        <v>11</v>
      </c>
      <c r="AE2" s="278" t="s">
        <v>15</v>
      </c>
      <c r="AF2" s="279"/>
      <c r="AG2" s="190" t="e">
        <f>X13</f>
        <v>#DIV/0!</v>
      </c>
    </row>
    <row r="3" spans="1:33" ht="15" customHeight="1">
      <c r="A3" s="115"/>
      <c r="B3" s="234" t="s">
        <v>59</v>
      </c>
      <c r="C3" s="235"/>
      <c r="D3" s="236"/>
      <c r="E3" s="234" t="s">
        <v>61</v>
      </c>
      <c r="F3" s="235"/>
      <c r="G3" s="236"/>
      <c r="H3" s="234"/>
      <c r="I3" s="235"/>
      <c r="J3" s="236"/>
      <c r="K3" s="234"/>
      <c r="L3" s="235"/>
      <c r="M3" s="235"/>
      <c r="N3" s="280" t="s">
        <v>16</v>
      </c>
      <c r="O3" s="281"/>
      <c r="P3" s="184" t="e">
        <f>M35</f>
        <v>#DIV/0!</v>
      </c>
      <c r="Q3" s="186" t="e">
        <f>IF(P3&gt;=100,"Pass","Fail")</f>
        <v>#DIV/0!</v>
      </c>
      <c r="R3" s="115"/>
      <c r="S3" s="234" t="str">
        <f>B3</f>
        <v>Tamoxifen</v>
      </c>
      <c r="T3" s="235"/>
      <c r="U3" s="236"/>
      <c r="V3" s="234" t="str">
        <f>E3</f>
        <v>Flutamide</v>
      </c>
      <c r="W3" s="235"/>
      <c r="X3" s="236"/>
      <c r="Y3" s="234">
        <f>H3</f>
        <v>0</v>
      </c>
      <c r="Z3" s="235"/>
      <c r="AA3" s="236"/>
      <c r="AB3" s="234">
        <f>K3</f>
        <v>0</v>
      </c>
      <c r="AC3" s="235"/>
      <c r="AD3" s="236"/>
      <c r="AE3" s="280" t="s">
        <v>17</v>
      </c>
      <c r="AF3" s="281"/>
      <c r="AG3" s="191" t="e">
        <f>AD13</f>
        <v>#DIV/0!</v>
      </c>
    </row>
    <row r="4" spans="1:33" ht="15" customHeight="1">
      <c r="A4" s="116" t="s">
        <v>18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280" t="s">
        <v>19</v>
      </c>
      <c r="O4" s="281"/>
      <c r="P4" s="184" t="e">
        <f>AVERAGE(H33:J33)</f>
        <v>#DIV/0!</v>
      </c>
      <c r="Q4" s="186" t="e">
        <f>IF(P4&lt;=40.6,"Pass","Fail")</f>
        <v>#DIV/0!</v>
      </c>
      <c r="R4" s="116" t="s">
        <v>18</v>
      </c>
      <c r="S4" s="15">
        <v>1</v>
      </c>
      <c r="T4" s="15">
        <v>2</v>
      </c>
      <c r="U4" s="15">
        <v>3</v>
      </c>
      <c r="V4" s="15">
        <v>4</v>
      </c>
      <c r="W4" s="15">
        <v>5</v>
      </c>
      <c r="X4" s="15">
        <v>6</v>
      </c>
      <c r="Y4" s="15">
        <v>7</v>
      </c>
      <c r="Z4" s="15">
        <v>8</v>
      </c>
      <c r="AA4" s="15">
        <v>9</v>
      </c>
      <c r="AB4" s="15">
        <v>10</v>
      </c>
      <c r="AC4" s="15">
        <v>11</v>
      </c>
      <c r="AD4" s="15">
        <v>12</v>
      </c>
      <c r="AE4" s="280" t="s">
        <v>20</v>
      </c>
      <c r="AF4" s="281"/>
      <c r="AG4" s="191" t="e">
        <f>X24</f>
        <v>#DIV/0!</v>
      </c>
    </row>
    <row r="5" spans="1:33" ht="15" customHeight="1">
      <c r="A5" s="15" t="s">
        <v>21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280" t="s">
        <v>22</v>
      </c>
      <c r="O5" s="281"/>
      <c r="P5" s="184" t="e">
        <f>$N$33</f>
        <v>#DIV/0!</v>
      </c>
      <c r="Q5" s="186" t="e">
        <f>IF(P5&lt;=0,"Pass","Fail")</f>
        <v>#DIV/0!</v>
      </c>
      <c r="R5" s="15" t="s">
        <v>21</v>
      </c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192" t="s">
        <v>10</v>
      </c>
      <c r="AF5" s="168" t="s">
        <v>23</v>
      </c>
      <c r="AG5" s="193" t="e">
        <f>S49</f>
        <v>#DIV/0!</v>
      </c>
    </row>
    <row r="6" spans="1:33" ht="15" customHeight="1">
      <c r="A6" s="15" t="s">
        <v>24</v>
      </c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66"/>
      <c r="N6" s="273" t="s">
        <v>12</v>
      </c>
      <c r="O6" s="168" t="s">
        <v>25</v>
      </c>
      <c r="P6" s="223" t="e">
        <f>B49</f>
        <v>#DIV/0!</v>
      </c>
      <c r="Q6" s="176"/>
      <c r="R6" s="15" t="s">
        <v>24</v>
      </c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192" t="s">
        <v>12</v>
      </c>
      <c r="AF6" s="168" t="s">
        <v>23</v>
      </c>
      <c r="AG6" s="193" t="e">
        <f>W49</f>
        <v>#DIV/0!</v>
      </c>
    </row>
    <row r="7" spans="1:33" ht="15" customHeight="1">
      <c r="A7" s="15" t="s">
        <v>26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66"/>
      <c r="N7" s="273"/>
      <c r="O7" s="168" t="s">
        <v>27</v>
      </c>
      <c r="P7" s="223" t="e">
        <f>B48</f>
        <v>#DIV/0!</v>
      </c>
      <c r="Q7" s="176" t="e">
        <f>IF(AND(P7&lt;=-5.942,P7&gt;=-7.596),"Pass","Fail")</f>
        <v>#DIV/0!</v>
      </c>
      <c r="R7" s="15" t="s">
        <v>26</v>
      </c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192" t="s">
        <v>13</v>
      </c>
      <c r="AF7" s="168" t="s">
        <v>23</v>
      </c>
      <c r="AG7" s="193" t="e">
        <f>AA49</f>
        <v>#DIV/0!</v>
      </c>
    </row>
    <row r="8" spans="1:33" ht="15" customHeight="1" thickBot="1">
      <c r="A8" s="15" t="s">
        <v>28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66"/>
      <c r="N8" s="273" t="s">
        <v>57</v>
      </c>
      <c r="O8" s="168" t="s">
        <v>25</v>
      </c>
      <c r="P8" s="223" t="e">
        <f>F49</f>
        <v>#DIV/0!</v>
      </c>
      <c r="Q8" s="176" t="e">
        <f>IF(F44&lt;=70,IF(W44&lt;80,"Pass","Fail"),IF(F43&lt;=70,IF(W43&lt;80,"Pass","Fail"),IF(F42&lt;=70,IF(W42&lt;80,"Pass","Fail"),IF(F41&lt;=70,IF(W41&lt;80,"Pass","Fail"),IF(F40&lt;=70,IF(W40&lt;80,"Pass","Fail"),IF(F39&lt;=70,IF(W39&lt;80,"Pass","Fail"),"-"))))))</f>
        <v>#DIV/0!</v>
      </c>
      <c r="R8" s="15" t="s">
        <v>28</v>
      </c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194" t="s">
        <v>57</v>
      </c>
      <c r="AF8" s="169" t="s">
        <v>23</v>
      </c>
      <c r="AG8" s="195" t="e">
        <f>AE49</f>
        <v>#DIV/0!</v>
      </c>
    </row>
    <row r="9" spans="1:30" ht="15" customHeight="1">
      <c r="A9" s="15" t="s">
        <v>29</v>
      </c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66"/>
      <c r="N9" s="273"/>
      <c r="O9" s="168" t="s">
        <v>27</v>
      </c>
      <c r="P9" s="223" t="e">
        <f>F48</f>
        <v>#DIV/0!</v>
      </c>
      <c r="Q9" s="176"/>
      <c r="R9" s="15" t="s">
        <v>29</v>
      </c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1:33" ht="15" customHeight="1" thickBot="1">
      <c r="A10" s="15" t="s">
        <v>30</v>
      </c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66"/>
      <c r="N10" s="273"/>
      <c r="O10" s="168" t="s">
        <v>25</v>
      </c>
      <c r="P10" s="223" t="e">
        <f>J49</f>
        <v>#DIV/0!</v>
      </c>
      <c r="Q10" s="176"/>
      <c r="R10" s="15" t="s">
        <v>30</v>
      </c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303" t="s">
        <v>31</v>
      </c>
      <c r="AF10" s="304"/>
      <c r="AG10" s="304"/>
    </row>
    <row r="11" spans="1:33" ht="15" customHeight="1">
      <c r="A11" s="15" t="s">
        <v>32</v>
      </c>
      <c r="B11" s="110"/>
      <c r="C11" s="111"/>
      <c r="D11" s="111"/>
      <c r="E11" s="111"/>
      <c r="F11" s="111"/>
      <c r="G11" s="111"/>
      <c r="H11" s="109"/>
      <c r="I11" s="109"/>
      <c r="J11" s="109"/>
      <c r="K11" s="109"/>
      <c r="L11" s="109"/>
      <c r="M11" s="166"/>
      <c r="N11" s="273"/>
      <c r="O11" s="168" t="s">
        <v>27</v>
      </c>
      <c r="P11" s="223" t="e">
        <f>J48</f>
        <v>#DIV/0!</v>
      </c>
      <c r="Q11" s="176"/>
      <c r="R11" s="15" t="s">
        <v>32</v>
      </c>
      <c r="S11" s="10"/>
      <c r="T11" s="11"/>
      <c r="U11" s="11"/>
      <c r="V11" s="11"/>
      <c r="W11" s="11"/>
      <c r="X11" s="11"/>
      <c r="Y11" s="5"/>
      <c r="Z11" s="5"/>
      <c r="AA11" s="5"/>
      <c r="AB11" s="12"/>
      <c r="AC11" s="12"/>
      <c r="AD11" s="13"/>
      <c r="AE11" s="308" t="s">
        <v>10</v>
      </c>
      <c r="AF11" s="196" t="s">
        <v>25</v>
      </c>
      <c r="AG11" s="197" t="e">
        <f>T74</f>
        <v>#DIV/0!</v>
      </c>
    </row>
    <row r="12" spans="1:33" ht="15" customHeight="1">
      <c r="A12" s="15" t="s">
        <v>33</v>
      </c>
      <c r="B12" s="112"/>
      <c r="C12" s="113"/>
      <c r="D12" s="113"/>
      <c r="E12" s="113"/>
      <c r="F12" s="113"/>
      <c r="G12" s="113"/>
      <c r="H12" s="114"/>
      <c r="I12" s="114"/>
      <c r="J12" s="114"/>
      <c r="K12" s="114"/>
      <c r="L12" s="114"/>
      <c r="M12" s="167"/>
      <c r="N12" s="273"/>
      <c r="O12" s="168" t="s">
        <v>3</v>
      </c>
      <c r="P12" s="223" t="e">
        <f>N49</f>
        <v>#DIV/0!</v>
      </c>
      <c r="Q12" s="176"/>
      <c r="R12" s="15" t="s">
        <v>33</v>
      </c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309"/>
      <c r="AF12" s="198" t="s">
        <v>27</v>
      </c>
      <c r="AG12" s="199" t="e">
        <f>T85</f>
        <v>#DIV/0!</v>
      </c>
    </row>
    <row r="13" spans="1:33" ht="15" customHeight="1" thickBot="1">
      <c r="A13" s="15"/>
      <c r="B13" s="118" t="s">
        <v>34</v>
      </c>
      <c r="C13" s="118" t="s">
        <v>34</v>
      </c>
      <c r="D13" s="118" t="s">
        <v>34</v>
      </c>
      <c r="E13" s="118" t="s">
        <v>34</v>
      </c>
      <c r="F13" s="118" t="s">
        <v>34</v>
      </c>
      <c r="G13" s="118" t="s">
        <v>34</v>
      </c>
      <c r="H13" s="119"/>
      <c r="I13" s="119"/>
      <c r="J13" s="119"/>
      <c r="K13" s="119"/>
      <c r="L13" s="119"/>
      <c r="M13" s="119"/>
      <c r="N13" s="274"/>
      <c r="O13" s="169" t="s">
        <v>2</v>
      </c>
      <c r="P13" s="224" t="e">
        <f>N48</f>
        <v>#DIV/0!</v>
      </c>
      <c r="Q13" s="177"/>
      <c r="R13" s="16"/>
      <c r="S13" s="120"/>
      <c r="T13" s="120"/>
      <c r="U13" s="233" t="s">
        <v>35</v>
      </c>
      <c r="V13" s="233"/>
      <c r="W13" s="233"/>
      <c r="X13" s="121" t="e">
        <f>AVERAGE(S11:X11)</f>
        <v>#DIV/0!</v>
      </c>
      <c r="Y13" s="120"/>
      <c r="AA13" s="237" t="s">
        <v>36</v>
      </c>
      <c r="AB13" s="237"/>
      <c r="AC13" s="237"/>
      <c r="AD13" s="17" t="e">
        <f>AVERAGE(AB11:AD11)</f>
        <v>#DIV/0!</v>
      </c>
      <c r="AE13" s="309" t="s">
        <v>12</v>
      </c>
      <c r="AF13" s="198" t="s">
        <v>25</v>
      </c>
      <c r="AG13" s="199" t="e">
        <f>X74</f>
        <v>#DIV/0!</v>
      </c>
    </row>
    <row r="14" spans="1:33" ht="15" customHeight="1">
      <c r="A14" s="122" t="s">
        <v>37</v>
      </c>
      <c r="B14" s="123" t="e">
        <f>AVERAGE(B12:G12)</f>
        <v>#DIV/0!</v>
      </c>
      <c r="K14" s="18"/>
      <c r="Y14" s="124"/>
      <c r="Z14" s="19"/>
      <c r="AA14" s="19"/>
      <c r="AB14" s="20"/>
      <c r="AC14" s="20"/>
      <c r="AD14" s="125"/>
      <c r="AE14" s="309"/>
      <c r="AF14" s="198" t="s">
        <v>27</v>
      </c>
      <c r="AG14" s="199" t="e">
        <f>X85</f>
        <v>#DIV/0!</v>
      </c>
    </row>
    <row r="15" spans="1:33" ht="15" customHeight="1" thickBot="1">
      <c r="A15" s="225" t="s">
        <v>38</v>
      </c>
      <c r="B15" s="225"/>
      <c r="D15" s="230" t="s">
        <v>35</v>
      </c>
      <c r="E15" s="230"/>
      <c r="F15" s="230"/>
      <c r="G15" s="126" t="e">
        <f>AVERAGE(B11:G11)</f>
        <v>#DIV/0!</v>
      </c>
      <c r="H15" s="127" t="s">
        <v>39</v>
      </c>
      <c r="I15" s="126" t="e">
        <f>G15/B14</f>
        <v>#DIV/0!</v>
      </c>
      <c r="M15" s="128"/>
      <c r="R15" s="225" t="s">
        <v>40</v>
      </c>
      <c r="S15" s="225"/>
      <c r="T15" s="225"/>
      <c r="U15" s="225"/>
      <c r="V15" s="19"/>
      <c r="W15" s="19"/>
      <c r="X15" s="19"/>
      <c r="Y15" s="19"/>
      <c r="Z15" s="19"/>
      <c r="AA15" s="19"/>
      <c r="AB15" s="19"/>
      <c r="AC15" s="19"/>
      <c r="AD15" s="129"/>
      <c r="AE15" s="309" t="s">
        <v>13</v>
      </c>
      <c r="AF15" s="198" t="s">
        <v>25</v>
      </c>
      <c r="AG15" s="199" t="e">
        <f>AB74</f>
        <v>#DIV/0!</v>
      </c>
    </row>
    <row r="16" spans="1:33" ht="15" customHeight="1">
      <c r="A16" s="130"/>
      <c r="B16" s="21" t="e">
        <f>B5-$B$14</f>
        <v>#DIV/0!</v>
      </c>
      <c r="C16" s="22" t="e">
        <f aca="true" t="shared" si="0" ref="C16:M16">C5-$B$14</f>
        <v>#DIV/0!</v>
      </c>
      <c r="D16" s="22" t="e">
        <f t="shared" si="0"/>
        <v>#DIV/0!</v>
      </c>
      <c r="E16" s="22" t="e">
        <f t="shared" si="0"/>
        <v>#DIV/0!</v>
      </c>
      <c r="F16" s="22" t="e">
        <f t="shared" si="0"/>
        <v>#DIV/0!</v>
      </c>
      <c r="G16" s="22" t="e">
        <f t="shared" si="0"/>
        <v>#DIV/0!</v>
      </c>
      <c r="H16" s="22" t="e">
        <f t="shared" si="0"/>
        <v>#DIV/0!</v>
      </c>
      <c r="I16" s="22" t="e">
        <f t="shared" si="0"/>
        <v>#DIV/0!</v>
      </c>
      <c r="J16" s="22" t="e">
        <f t="shared" si="0"/>
        <v>#DIV/0!</v>
      </c>
      <c r="K16" s="22" t="e">
        <f t="shared" si="0"/>
        <v>#DIV/0!</v>
      </c>
      <c r="L16" s="22" t="e">
        <f t="shared" si="0"/>
        <v>#DIV/0!</v>
      </c>
      <c r="M16" s="23" t="e">
        <f t="shared" si="0"/>
        <v>#DIV/0!</v>
      </c>
      <c r="S16" s="24" t="e">
        <f aca="true" t="shared" si="1" ref="S16:AD16">S5-$AD$13</f>
        <v>#DIV/0!</v>
      </c>
      <c r="T16" s="25" t="e">
        <f t="shared" si="1"/>
        <v>#DIV/0!</v>
      </c>
      <c r="U16" s="25" t="e">
        <f t="shared" si="1"/>
        <v>#DIV/0!</v>
      </c>
      <c r="V16" s="25" t="e">
        <f t="shared" si="1"/>
        <v>#DIV/0!</v>
      </c>
      <c r="W16" s="25" t="e">
        <f t="shared" si="1"/>
        <v>#DIV/0!</v>
      </c>
      <c r="X16" s="25" t="e">
        <f t="shared" si="1"/>
        <v>#DIV/0!</v>
      </c>
      <c r="Y16" s="25" t="e">
        <f t="shared" si="1"/>
        <v>#DIV/0!</v>
      </c>
      <c r="Z16" s="25" t="e">
        <f t="shared" si="1"/>
        <v>#DIV/0!</v>
      </c>
      <c r="AA16" s="25" t="e">
        <f t="shared" si="1"/>
        <v>#DIV/0!</v>
      </c>
      <c r="AB16" s="25" t="e">
        <f t="shared" si="1"/>
        <v>#DIV/0!</v>
      </c>
      <c r="AC16" s="25" t="e">
        <f t="shared" si="1"/>
        <v>#DIV/0!</v>
      </c>
      <c r="AD16" s="26" t="e">
        <f t="shared" si="1"/>
        <v>#DIV/0!</v>
      </c>
      <c r="AE16" s="309"/>
      <c r="AF16" s="198" t="s">
        <v>27</v>
      </c>
      <c r="AG16" s="199" t="e">
        <f>AB85</f>
        <v>#DIV/0!</v>
      </c>
    </row>
    <row r="17" spans="1:33" ht="15" customHeight="1">
      <c r="A17" s="131"/>
      <c r="B17" s="27" t="e">
        <f aca="true" t="shared" si="2" ref="B17:M17">B6-$B$14</f>
        <v>#DIV/0!</v>
      </c>
      <c r="C17" s="28" t="e">
        <f t="shared" si="2"/>
        <v>#DIV/0!</v>
      </c>
      <c r="D17" s="28" t="e">
        <f t="shared" si="2"/>
        <v>#DIV/0!</v>
      </c>
      <c r="E17" s="28" t="e">
        <f t="shared" si="2"/>
        <v>#DIV/0!</v>
      </c>
      <c r="F17" s="28" t="e">
        <f t="shared" si="2"/>
        <v>#DIV/0!</v>
      </c>
      <c r="G17" s="28" t="e">
        <f t="shared" si="2"/>
        <v>#DIV/0!</v>
      </c>
      <c r="H17" s="28" t="e">
        <f t="shared" si="2"/>
        <v>#DIV/0!</v>
      </c>
      <c r="I17" s="28" t="e">
        <f t="shared" si="2"/>
        <v>#DIV/0!</v>
      </c>
      <c r="J17" s="28" t="e">
        <f t="shared" si="2"/>
        <v>#DIV/0!</v>
      </c>
      <c r="K17" s="28" t="e">
        <f t="shared" si="2"/>
        <v>#DIV/0!</v>
      </c>
      <c r="L17" s="28" t="e">
        <f t="shared" si="2"/>
        <v>#DIV/0!</v>
      </c>
      <c r="M17" s="29" t="e">
        <f t="shared" si="2"/>
        <v>#DIV/0!</v>
      </c>
      <c r="R17" s="131"/>
      <c r="S17" s="30" t="e">
        <f aca="true" t="shared" si="3" ref="S17:AD17">S6-$AD$13</f>
        <v>#DIV/0!</v>
      </c>
      <c r="T17" s="31" t="e">
        <f t="shared" si="3"/>
        <v>#DIV/0!</v>
      </c>
      <c r="U17" s="31" t="e">
        <f t="shared" si="3"/>
        <v>#DIV/0!</v>
      </c>
      <c r="V17" s="31" t="e">
        <f t="shared" si="3"/>
        <v>#DIV/0!</v>
      </c>
      <c r="W17" s="31" t="e">
        <f t="shared" si="3"/>
        <v>#DIV/0!</v>
      </c>
      <c r="X17" s="31" t="e">
        <f t="shared" si="3"/>
        <v>#DIV/0!</v>
      </c>
      <c r="Y17" s="31" t="e">
        <f t="shared" si="3"/>
        <v>#DIV/0!</v>
      </c>
      <c r="Z17" s="31" t="e">
        <f t="shared" si="3"/>
        <v>#DIV/0!</v>
      </c>
      <c r="AA17" s="31" t="e">
        <f t="shared" si="3"/>
        <v>#DIV/0!</v>
      </c>
      <c r="AB17" s="31" t="e">
        <f t="shared" si="3"/>
        <v>#DIV/0!</v>
      </c>
      <c r="AC17" s="31" t="e">
        <f t="shared" si="3"/>
        <v>#DIV/0!</v>
      </c>
      <c r="AD17" s="32" t="e">
        <f t="shared" si="3"/>
        <v>#DIV/0!</v>
      </c>
      <c r="AE17" s="309" t="s">
        <v>57</v>
      </c>
      <c r="AF17" s="198" t="s">
        <v>3</v>
      </c>
      <c r="AG17" s="199" t="e">
        <f>AF74</f>
        <v>#DIV/0!</v>
      </c>
    </row>
    <row r="18" spans="1:33" ht="15" customHeight="1" thickBot="1">
      <c r="A18" s="131"/>
      <c r="B18" s="27" t="e">
        <f aca="true" t="shared" si="4" ref="B18:M18">B7-$B$14</f>
        <v>#DIV/0!</v>
      </c>
      <c r="C18" s="28" t="e">
        <f t="shared" si="4"/>
        <v>#DIV/0!</v>
      </c>
      <c r="D18" s="28" t="e">
        <f t="shared" si="4"/>
        <v>#DIV/0!</v>
      </c>
      <c r="E18" s="28" t="e">
        <f t="shared" si="4"/>
        <v>#DIV/0!</v>
      </c>
      <c r="F18" s="28" t="e">
        <f t="shared" si="4"/>
        <v>#DIV/0!</v>
      </c>
      <c r="G18" s="28" t="e">
        <f t="shared" si="4"/>
        <v>#DIV/0!</v>
      </c>
      <c r="H18" s="28" t="e">
        <f t="shared" si="4"/>
        <v>#DIV/0!</v>
      </c>
      <c r="I18" s="28" t="e">
        <f t="shared" si="4"/>
        <v>#DIV/0!</v>
      </c>
      <c r="J18" s="28" t="e">
        <f t="shared" si="4"/>
        <v>#DIV/0!</v>
      </c>
      <c r="K18" s="28" t="e">
        <f t="shared" si="4"/>
        <v>#DIV/0!</v>
      </c>
      <c r="L18" s="28" t="e">
        <f t="shared" si="4"/>
        <v>#DIV/0!</v>
      </c>
      <c r="M18" s="29" t="e">
        <f t="shared" si="4"/>
        <v>#DIV/0!</v>
      </c>
      <c r="R18" s="131"/>
      <c r="S18" s="30" t="e">
        <f aca="true" t="shared" si="5" ref="S18:AD18">S7-$AD$13</f>
        <v>#DIV/0!</v>
      </c>
      <c r="T18" s="31" t="e">
        <f t="shared" si="5"/>
        <v>#DIV/0!</v>
      </c>
      <c r="U18" s="31" t="e">
        <f t="shared" si="5"/>
        <v>#DIV/0!</v>
      </c>
      <c r="V18" s="31" t="e">
        <f t="shared" si="5"/>
        <v>#DIV/0!</v>
      </c>
      <c r="W18" s="31" t="e">
        <f t="shared" si="5"/>
        <v>#DIV/0!</v>
      </c>
      <c r="X18" s="31" t="e">
        <f t="shared" si="5"/>
        <v>#DIV/0!</v>
      </c>
      <c r="Y18" s="31" t="e">
        <f t="shared" si="5"/>
        <v>#DIV/0!</v>
      </c>
      <c r="Z18" s="31" t="e">
        <f t="shared" si="5"/>
        <v>#DIV/0!</v>
      </c>
      <c r="AA18" s="31" t="e">
        <f t="shared" si="5"/>
        <v>#DIV/0!</v>
      </c>
      <c r="AB18" s="31" t="e">
        <f t="shared" si="5"/>
        <v>#DIV/0!</v>
      </c>
      <c r="AC18" s="31" t="e">
        <f t="shared" si="5"/>
        <v>#DIV/0!</v>
      </c>
      <c r="AD18" s="32" t="e">
        <f t="shared" si="5"/>
        <v>#DIV/0!</v>
      </c>
      <c r="AE18" s="310"/>
      <c r="AF18" s="200" t="s">
        <v>2</v>
      </c>
      <c r="AG18" s="201" t="e">
        <f>AF85</f>
        <v>#DIV/0!</v>
      </c>
    </row>
    <row r="19" spans="2:30" ht="15" customHeight="1">
      <c r="B19" s="27" t="e">
        <f aca="true" t="shared" si="6" ref="B19:M19">B8-$B$14</f>
        <v>#DIV/0!</v>
      </c>
      <c r="C19" s="28" t="e">
        <f t="shared" si="6"/>
        <v>#DIV/0!</v>
      </c>
      <c r="D19" s="28" t="e">
        <f t="shared" si="6"/>
        <v>#DIV/0!</v>
      </c>
      <c r="E19" s="28" t="e">
        <f t="shared" si="6"/>
        <v>#DIV/0!</v>
      </c>
      <c r="F19" s="28" t="e">
        <f t="shared" si="6"/>
        <v>#DIV/0!</v>
      </c>
      <c r="G19" s="28" t="e">
        <f t="shared" si="6"/>
        <v>#DIV/0!</v>
      </c>
      <c r="H19" s="28" t="e">
        <f t="shared" si="6"/>
        <v>#DIV/0!</v>
      </c>
      <c r="I19" s="28" t="e">
        <f t="shared" si="6"/>
        <v>#DIV/0!</v>
      </c>
      <c r="J19" s="28" t="e">
        <f t="shared" si="6"/>
        <v>#DIV/0!</v>
      </c>
      <c r="K19" s="28" t="e">
        <f t="shared" si="6"/>
        <v>#DIV/0!</v>
      </c>
      <c r="L19" s="28" t="e">
        <f t="shared" si="6"/>
        <v>#DIV/0!</v>
      </c>
      <c r="M19" s="29" t="e">
        <f t="shared" si="6"/>
        <v>#DIV/0!</v>
      </c>
      <c r="S19" s="30" t="e">
        <f aca="true" t="shared" si="7" ref="S19:AD19">S8-$AD$13</f>
        <v>#DIV/0!</v>
      </c>
      <c r="T19" s="31" t="e">
        <f t="shared" si="7"/>
        <v>#DIV/0!</v>
      </c>
      <c r="U19" s="31" t="e">
        <f t="shared" si="7"/>
        <v>#DIV/0!</v>
      </c>
      <c r="V19" s="31" t="e">
        <f t="shared" si="7"/>
        <v>#DIV/0!</v>
      </c>
      <c r="W19" s="31" t="e">
        <f t="shared" si="7"/>
        <v>#DIV/0!</v>
      </c>
      <c r="X19" s="31" t="e">
        <f t="shared" si="7"/>
        <v>#DIV/0!</v>
      </c>
      <c r="Y19" s="31" t="e">
        <f t="shared" si="7"/>
        <v>#DIV/0!</v>
      </c>
      <c r="Z19" s="31" t="e">
        <f t="shared" si="7"/>
        <v>#DIV/0!</v>
      </c>
      <c r="AA19" s="31" t="e">
        <f t="shared" si="7"/>
        <v>#DIV/0!</v>
      </c>
      <c r="AB19" s="31" t="e">
        <f t="shared" si="7"/>
        <v>#DIV/0!</v>
      </c>
      <c r="AC19" s="31" t="e">
        <f t="shared" si="7"/>
        <v>#DIV/0!</v>
      </c>
      <c r="AD19" s="32" t="e">
        <f t="shared" si="7"/>
        <v>#DIV/0!</v>
      </c>
    </row>
    <row r="20" spans="2:30" ht="15" customHeight="1">
      <c r="B20" s="27" t="e">
        <f aca="true" t="shared" si="8" ref="B20:M20">B9-$B$14</f>
        <v>#DIV/0!</v>
      </c>
      <c r="C20" s="28" t="e">
        <f t="shared" si="8"/>
        <v>#DIV/0!</v>
      </c>
      <c r="D20" s="28" t="e">
        <f t="shared" si="8"/>
        <v>#DIV/0!</v>
      </c>
      <c r="E20" s="28" t="e">
        <f t="shared" si="8"/>
        <v>#DIV/0!</v>
      </c>
      <c r="F20" s="28" t="e">
        <f t="shared" si="8"/>
        <v>#DIV/0!</v>
      </c>
      <c r="G20" s="28" t="e">
        <f t="shared" si="8"/>
        <v>#DIV/0!</v>
      </c>
      <c r="H20" s="28" t="e">
        <f t="shared" si="8"/>
        <v>#DIV/0!</v>
      </c>
      <c r="I20" s="28" t="e">
        <f t="shared" si="8"/>
        <v>#DIV/0!</v>
      </c>
      <c r="J20" s="28" t="e">
        <f t="shared" si="8"/>
        <v>#DIV/0!</v>
      </c>
      <c r="K20" s="28" t="e">
        <f t="shared" si="8"/>
        <v>#DIV/0!</v>
      </c>
      <c r="L20" s="28" t="e">
        <f t="shared" si="8"/>
        <v>#DIV/0!</v>
      </c>
      <c r="M20" s="29" t="e">
        <f t="shared" si="8"/>
        <v>#DIV/0!</v>
      </c>
      <c r="S20" s="30" t="e">
        <f aca="true" t="shared" si="9" ref="S20:AD20">S9-$AD$13</f>
        <v>#DIV/0!</v>
      </c>
      <c r="T20" s="31" t="e">
        <f t="shared" si="9"/>
        <v>#DIV/0!</v>
      </c>
      <c r="U20" s="31" t="e">
        <f t="shared" si="9"/>
        <v>#DIV/0!</v>
      </c>
      <c r="V20" s="31" t="e">
        <f t="shared" si="9"/>
        <v>#DIV/0!</v>
      </c>
      <c r="W20" s="31" t="e">
        <f t="shared" si="9"/>
        <v>#DIV/0!</v>
      </c>
      <c r="X20" s="31" t="e">
        <f t="shared" si="9"/>
        <v>#DIV/0!</v>
      </c>
      <c r="Y20" s="31" t="e">
        <f t="shared" si="9"/>
        <v>#DIV/0!</v>
      </c>
      <c r="Z20" s="31" t="e">
        <f t="shared" si="9"/>
        <v>#DIV/0!</v>
      </c>
      <c r="AA20" s="31" t="e">
        <f t="shared" si="9"/>
        <v>#DIV/0!</v>
      </c>
      <c r="AB20" s="31" t="e">
        <f t="shared" si="9"/>
        <v>#DIV/0!</v>
      </c>
      <c r="AC20" s="31" t="e">
        <f t="shared" si="9"/>
        <v>#DIV/0!</v>
      </c>
      <c r="AD20" s="32" t="e">
        <f t="shared" si="9"/>
        <v>#DIV/0!</v>
      </c>
    </row>
    <row r="21" spans="2:30" ht="15" customHeight="1">
      <c r="B21" s="27" t="e">
        <f aca="true" t="shared" si="10" ref="B21:M21">B10-$B$14</f>
        <v>#DIV/0!</v>
      </c>
      <c r="C21" s="28" t="e">
        <f t="shared" si="10"/>
        <v>#DIV/0!</v>
      </c>
      <c r="D21" s="28" t="e">
        <f t="shared" si="10"/>
        <v>#DIV/0!</v>
      </c>
      <c r="E21" s="28" t="e">
        <f t="shared" si="10"/>
        <v>#DIV/0!</v>
      </c>
      <c r="F21" s="28" t="e">
        <f t="shared" si="10"/>
        <v>#DIV/0!</v>
      </c>
      <c r="G21" s="28" t="e">
        <f t="shared" si="10"/>
        <v>#DIV/0!</v>
      </c>
      <c r="H21" s="28" t="e">
        <f t="shared" si="10"/>
        <v>#DIV/0!</v>
      </c>
      <c r="I21" s="28" t="e">
        <f t="shared" si="10"/>
        <v>#DIV/0!</v>
      </c>
      <c r="J21" s="28" t="e">
        <f t="shared" si="10"/>
        <v>#DIV/0!</v>
      </c>
      <c r="K21" s="28" t="e">
        <f t="shared" si="10"/>
        <v>#DIV/0!</v>
      </c>
      <c r="L21" s="28" t="e">
        <f t="shared" si="10"/>
        <v>#DIV/0!</v>
      </c>
      <c r="M21" s="29" t="e">
        <f t="shared" si="10"/>
        <v>#DIV/0!</v>
      </c>
      <c r="S21" s="30" t="e">
        <f aca="true" t="shared" si="11" ref="S21:AD21">S10-$AD$13</f>
        <v>#DIV/0!</v>
      </c>
      <c r="T21" s="31" t="e">
        <f t="shared" si="11"/>
        <v>#DIV/0!</v>
      </c>
      <c r="U21" s="31" t="e">
        <f t="shared" si="11"/>
        <v>#DIV/0!</v>
      </c>
      <c r="V21" s="31" t="e">
        <f t="shared" si="11"/>
        <v>#DIV/0!</v>
      </c>
      <c r="W21" s="31" t="e">
        <f t="shared" si="11"/>
        <v>#DIV/0!</v>
      </c>
      <c r="X21" s="31" t="e">
        <f t="shared" si="11"/>
        <v>#DIV/0!</v>
      </c>
      <c r="Y21" s="31" t="e">
        <f t="shared" si="11"/>
        <v>#DIV/0!</v>
      </c>
      <c r="Z21" s="31" t="e">
        <f t="shared" si="11"/>
        <v>#DIV/0!</v>
      </c>
      <c r="AA21" s="31" t="e">
        <f t="shared" si="11"/>
        <v>#DIV/0!</v>
      </c>
      <c r="AB21" s="31" t="e">
        <f t="shared" si="11"/>
        <v>#DIV/0!</v>
      </c>
      <c r="AC21" s="31" t="e">
        <f t="shared" si="11"/>
        <v>#DIV/0!</v>
      </c>
      <c r="AD21" s="32" t="e">
        <f t="shared" si="11"/>
        <v>#DIV/0!</v>
      </c>
    </row>
    <row r="22" spans="2:30" ht="15" customHeight="1">
      <c r="B22" s="148" t="e">
        <f aca="true" t="shared" si="12" ref="B22:M22">B11-$B$14</f>
        <v>#DIV/0!</v>
      </c>
      <c r="C22" s="149" t="e">
        <f t="shared" si="12"/>
        <v>#DIV/0!</v>
      </c>
      <c r="D22" s="149" t="e">
        <f t="shared" si="12"/>
        <v>#DIV/0!</v>
      </c>
      <c r="E22" s="149" t="e">
        <f t="shared" si="12"/>
        <v>#DIV/0!</v>
      </c>
      <c r="F22" s="149" t="e">
        <f t="shared" si="12"/>
        <v>#DIV/0!</v>
      </c>
      <c r="G22" s="149" t="e">
        <f t="shared" si="12"/>
        <v>#DIV/0!</v>
      </c>
      <c r="H22" s="28" t="e">
        <f t="shared" si="12"/>
        <v>#DIV/0!</v>
      </c>
      <c r="I22" s="28" t="e">
        <f t="shared" si="12"/>
        <v>#DIV/0!</v>
      </c>
      <c r="J22" s="28" t="e">
        <f t="shared" si="12"/>
        <v>#DIV/0!</v>
      </c>
      <c r="K22" s="28" t="e">
        <f t="shared" si="12"/>
        <v>#DIV/0!</v>
      </c>
      <c r="L22" s="28" t="e">
        <f t="shared" si="12"/>
        <v>#DIV/0!</v>
      </c>
      <c r="M22" s="29" t="e">
        <f t="shared" si="12"/>
        <v>#DIV/0!</v>
      </c>
      <c r="S22" s="151" t="e">
        <f aca="true" t="shared" si="13" ref="S22:AD22">S11-$AD$13</f>
        <v>#DIV/0!</v>
      </c>
      <c r="T22" s="152" t="e">
        <f t="shared" si="13"/>
        <v>#DIV/0!</v>
      </c>
      <c r="U22" s="152" t="e">
        <f t="shared" si="13"/>
        <v>#DIV/0!</v>
      </c>
      <c r="V22" s="152" t="e">
        <f t="shared" si="13"/>
        <v>#DIV/0!</v>
      </c>
      <c r="W22" s="152" t="e">
        <f t="shared" si="13"/>
        <v>#DIV/0!</v>
      </c>
      <c r="X22" s="152" t="e">
        <f t="shared" si="13"/>
        <v>#DIV/0!</v>
      </c>
      <c r="Y22" s="31" t="e">
        <f t="shared" si="13"/>
        <v>#DIV/0!</v>
      </c>
      <c r="Z22" s="31" t="e">
        <f t="shared" si="13"/>
        <v>#DIV/0!</v>
      </c>
      <c r="AA22" s="31" t="e">
        <f t="shared" si="13"/>
        <v>#DIV/0!</v>
      </c>
      <c r="AB22" s="33" t="e">
        <f t="shared" si="13"/>
        <v>#DIV/0!</v>
      </c>
      <c r="AC22" s="33" t="e">
        <f t="shared" si="13"/>
        <v>#DIV/0!</v>
      </c>
      <c r="AD22" s="34" t="e">
        <f t="shared" si="13"/>
        <v>#DIV/0!</v>
      </c>
    </row>
    <row r="23" spans="2:30" ht="15" customHeight="1" thickBot="1">
      <c r="B23" s="35" t="e">
        <f aca="true" t="shared" si="14" ref="B23:M23">B12-$B$14</f>
        <v>#DIV/0!</v>
      </c>
      <c r="C23" s="36" t="e">
        <f t="shared" si="14"/>
        <v>#DIV/0!</v>
      </c>
      <c r="D23" s="36" t="e">
        <f t="shared" si="14"/>
        <v>#DIV/0!</v>
      </c>
      <c r="E23" s="36" t="e">
        <f t="shared" si="14"/>
        <v>#DIV/0!</v>
      </c>
      <c r="F23" s="36" t="e">
        <f t="shared" si="14"/>
        <v>#DIV/0!</v>
      </c>
      <c r="G23" s="36" t="e">
        <f t="shared" si="14"/>
        <v>#DIV/0!</v>
      </c>
      <c r="H23" s="36" t="e">
        <f t="shared" si="14"/>
        <v>#DIV/0!</v>
      </c>
      <c r="I23" s="36" t="e">
        <f t="shared" si="14"/>
        <v>#DIV/0!</v>
      </c>
      <c r="J23" s="36" t="e">
        <f t="shared" si="14"/>
        <v>#DIV/0!</v>
      </c>
      <c r="K23" s="36" t="e">
        <f t="shared" si="14"/>
        <v>#DIV/0!</v>
      </c>
      <c r="L23" s="36" t="e">
        <f t="shared" si="14"/>
        <v>#DIV/0!</v>
      </c>
      <c r="M23" s="37" t="e">
        <f t="shared" si="14"/>
        <v>#DIV/0!</v>
      </c>
      <c r="S23" s="38" t="e">
        <f aca="true" t="shared" si="15" ref="S23:AD23">S12-$AD$13</f>
        <v>#DIV/0!</v>
      </c>
      <c r="T23" s="39" t="e">
        <f t="shared" si="15"/>
        <v>#DIV/0!</v>
      </c>
      <c r="U23" s="39" t="e">
        <f t="shared" si="15"/>
        <v>#DIV/0!</v>
      </c>
      <c r="V23" s="39" t="e">
        <f t="shared" si="15"/>
        <v>#DIV/0!</v>
      </c>
      <c r="W23" s="39" t="e">
        <f t="shared" si="15"/>
        <v>#DIV/0!</v>
      </c>
      <c r="X23" s="39" t="e">
        <f t="shared" si="15"/>
        <v>#DIV/0!</v>
      </c>
      <c r="Y23" s="39" t="e">
        <f t="shared" si="15"/>
        <v>#DIV/0!</v>
      </c>
      <c r="Z23" s="39" t="e">
        <f t="shared" si="15"/>
        <v>#DIV/0!</v>
      </c>
      <c r="AA23" s="39" t="e">
        <f t="shared" si="15"/>
        <v>#DIV/0!</v>
      </c>
      <c r="AB23" s="39" t="e">
        <f t="shared" si="15"/>
        <v>#DIV/0!</v>
      </c>
      <c r="AC23" s="39" t="e">
        <f t="shared" si="15"/>
        <v>#DIV/0!</v>
      </c>
      <c r="AD23" s="40" t="e">
        <f t="shared" si="15"/>
        <v>#DIV/0!</v>
      </c>
    </row>
    <row r="24" spans="3:24" ht="15" customHeight="1">
      <c r="C24" s="231" t="s">
        <v>41</v>
      </c>
      <c r="D24" s="231"/>
      <c r="E24" s="231"/>
      <c r="F24" s="231"/>
      <c r="G24" s="150" t="e">
        <f>G15-B14</f>
        <v>#DIV/0!</v>
      </c>
      <c r="H24" s="163"/>
      <c r="I24" s="132"/>
      <c r="J24" s="132"/>
      <c r="K24" s="132"/>
      <c r="L24" s="132"/>
      <c r="M24" s="132"/>
      <c r="R24" s="125"/>
      <c r="S24" s="231" t="s">
        <v>42</v>
      </c>
      <c r="T24" s="231"/>
      <c r="U24" s="231"/>
      <c r="V24" s="231"/>
      <c r="W24" s="231"/>
      <c r="X24" s="153" t="e">
        <f>X13-AD13</f>
        <v>#DIV/0!</v>
      </c>
    </row>
    <row r="25" spans="1:18" ht="15" customHeight="1">
      <c r="A25" s="133"/>
      <c r="R25" s="133"/>
    </row>
    <row r="26" spans="1:28" ht="15" customHeight="1" thickBot="1">
      <c r="A26" s="232" t="s">
        <v>43</v>
      </c>
      <c r="B26" s="232"/>
      <c r="C26" s="232"/>
      <c r="D26" s="232"/>
      <c r="E26" s="232"/>
      <c r="F26" s="232"/>
      <c r="G26" s="232"/>
      <c r="R26" s="232" t="s">
        <v>44</v>
      </c>
      <c r="S26" s="232"/>
      <c r="T26" s="232"/>
      <c r="U26" s="232"/>
      <c r="V26" s="232"/>
      <c r="W26" s="232"/>
      <c r="X26" s="232"/>
      <c r="Y26" s="232"/>
      <c r="Z26" s="232"/>
      <c r="AA26" s="232"/>
      <c r="AB26" s="232"/>
    </row>
    <row r="27" spans="2:30" ht="15" customHeight="1">
      <c r="B27" s="41" t="e">
        <f>B16/$G$24*100</f>
        <v>#DIV/0!</v>
      </c>
      <c r="C27" s="42" t="e">
        <f aca="true" t="shared" si="16" ref="C27:M27">C16/$G$24*100</f>
        <v>#DIV/0!</v>
      </c>
      <c r="D27" s="42" t="e">
        <f t="shared" si="16"/>
        <v>#DIV/0!</v>
      </c>
      <c r="E27" s="42" t="e">
        <f t="shared" si="16"/>
        <v>#DIV/0!</v>
      </c>
      <c r="F27" s="42" t="e">
        <f t="shared" si="16"/>
        <v>#DIV/0!</v>
      </c>
      <c r="G27" s="42" t="e">
        <f t="shared" si="16"/>
        <v>#DIV/0!</v>
      </c>
      <c r="H27" s="42" t="e">
        <f t="shared" si="16"/>
        <v>#DIV/0!</v>
      </c>
      <c r="I27" s="42" t="e">
        <f t="shared" si="16"/>
        <v>#DIV/0!</v>
      </c>
      <c r="J27" s="42" t="e">
        <f t="shared" si="16"/>
        <v>#DIV/0!</v>
      </c>
      <c r="K27" s="42" t="e">
        <f t="shared" si="16"/>
        <v>#DIV/0!</v>
      </c>
      <c r="L27" s="42" t="e">
        <f t="shared" si="16"/>
        <v>#DIV/0!</v>
      </c>
      <c r="M27" s="43" t="e">
        <f t="shared" si="16"/>
        <v>#DIV/0!</v>
      </c>
      <c r="S27" s="44" t="e">
        <f aca="true" t="shared" si="17" ref="S27:AD27">S16/$X$24*100</f>
        <v>#DIV/0!</v>
      </c>
      <c r="T27" s="45" t="e">
        <f t="shared" si="17"/>
        <v>#DIV/0!</v>
      </c>
      <c r="U27" s="45" t="e">
        <f t="shared" si="17"/>
        <v>#DIV/0!</v>
      </c>
      <c r="V27" s="45" t="e">
        <f t="shared" si="17"/>
        <v>#DIV/0!</v>
      </c>
      <c r="W27" s="45" t="e">
        <f t="shared" si="17"/>
        <v>#DIV/0!</v>
      </c>
      <c r="X27" s="45" t="e">
        <f t="shared" si="17"/>
        <v>#DIV/0!</v>
      </c>
      <c r="Y27" s="45" t="e">
        <f t="shared" si="17"/>
        <v>#DIV/0!</v>
      </c>
      <c r="Z27" s="45" t="e">
        <f t="shared" si="17"/>
        <v>#DIV/0!</v>
      </c>
      <c r="AA27" s="45" t="e">
        <f t="shared" si="17"/>
        <v>#DIV/0!</v>
      </c>
      <c r="AB27" s="45" t="e">
        <f t="shared" si="17"/>
        <v>#DIV/0!</v>
      </c>
      <c r="AC27" s="45" t="e">
        <f t="shared" si="17"/>
        <v>#DIV/0!</v>
      </c>
      <c r="AD27" s="46" t="e">
        <f t="shared" si="17"/>
        <v>#DIV/0!</v>
      </c>
    </row>
    <row r="28" spans="1:30" ht="15" customHeight="1">
      <c r="A28" s="131"/>
      <c r="B28" s="47" t="e">
        <f aca="true" t="shared" si="18" ref="B28:M28">B17/$G$24*100</f>
        <v>#DIV/0!</v>
      </c>
      <c r="C28" s="48" t="e">
        <f t="shared" si="18"/>
        <v>#DIV/0!</v>
      </c>
      <c r="D28" s="48" t="e">
        <f t="shared" si="18"/>
        <v>#DIV/0!</v>
      </c>
      <c r="E28" s="48" t="e">
        <f t="shared" si="18"/>
        <v>#DIV/0!</v>
      </c>
      <c r="F28" s="48" t="e">
        <f t="shared" si="18"/>
        <v>#DIV/0!</v>
      </c>
      <c r="G28" s="48" t="e">
        <f t="shared" si="18"/>
        <v>#DIV/0!</v>
      </c>
      <c r="H28" s="48" t="e">
        <f t="shared" si="18"/>
        <v>#DIV/0!</v>
      </c>
      <c r="I28" s="48" t="e">
        <f t="shared" si="18"/>
        <v>#DIV/0!</v>
      </c>
      <c r="J28" s="48" t="e">
        <f t="shared" si="18"/>
        <v>#DIV/0!</v>
      </c>
      <c r="K28" s="48" t="e">
        <f t="shared" si="18"/>
        <v>#DIV/0!</v>
      </c>
      <c r="L28" s="48" t="e">
        <f t="shared" si="18"/>
        <v>#DIV/0!</v>
      </c>
      <c r="M28" s="49" t="e">
        <f t="shared" si="18"/>
        <v>#DIV/0!</v>
      </c>
      <c r="R28" s="131"/>
      <c r="S28" s="50" t="e">
        <f aca="true" t="shared" si="19" ref="S28:AD28">S17/$X$24*100</f>
        <v>#DIV/0!</v>
      </c>
      <c r="T28" s="51" t="e">
        <f t="shared" si="19"/>
        <v>#DIV/0!</v>
      </c>
      <c r="U28" s="51" t="e">
        <f t="shared" si="19"/>
        <v>#DIV/0!</v>
      </c>
      <c r="V28" s="51" t="e">
        <f t="shared" si="19"/>
        <v>#DIV/0!</v>
      </c>
      <c r="W28" s="51" t="e">
        <f t="shared" si="19"/>
        <v>#DIV/0!</v>
      </c>
      <c r="X28" s="51" t="e">
        <f t="shared" si="19"/>
        <v>#DIV/0!</v>
      </c>
      <c r="Y28" s="51" t="e">
        <f t="shared" si="19"/>
        <v>#DIV/0!</v>
      </c>
      <c r="Z28" s="51" t="e">
        <f t="shared" si="19"/>
        <v>#DIV/0!</v>
      </c>
      <c r="AA28" s="51" t="e">
        <f t="shared" si="19"/>
        <v>#DIV/0!</v>
      </c>
      <c r="AB28" s="51" t="e">
        <f t="shared" si="19"/>
        <v>#DIV/0!</v>
      </c>
      <c r="AC28" s="51" t="e">
        <f t="shared" si="19"/>
        <v>#DIV/0!</v>
      </c>
      <c r="AD28" s="52" t="e">
        <f t="shared" si="19"/>
        <v>#DIV/0!</v>
      </c>
    </row>
    <row r="29" spans="1:30" ht="15" customHeight="1">
      <c r="A29" s="131"/>
      <c r="B29" s="47" t="e">
        <f aca="true" t="shared" si="20" ref="B29:M29">B18/$G$24*100</f>
        <v>#DIV/0!</v>
      </c>
      <c r="C29" s="48" t="e">
        <f t="shared" si="20"/>
        <v>#DIV/0!</v>
      </c>
      <c r="D29" s="48" t="e">
        <f t="shared" si="20"/>
        <v>#DIV/0!</v>
      </c>
      <c r="E29" s="48" t="e">
        <f t="shared" si="20"/>
        <v>#DIV/0!</v>
      </c>
      <c r="F29" s="48" t="e">
        <f t="shared" si="20"/>
        <v>#DIV/0!</v>
      </c>
      <c r="G29" s="48" t="e">
        <f t="shared" si="20"/>
        <v>#DIV/0!</v>
      </c>
      <c r="H29" s="48" t="e">
        <f t="shared" si="20"/>
        <v>#DIV/0!</v>
      </c>
      <c r="I29" s="48" t="e">
        <f t="shared" si="20"/>
        <v>#DIV/0!</v>
      </c>
      <c r="J29" s="48" t="e">
        <f t="shared" si="20"/>
        <v>#DIV/0!</v>
      </c>
      <c r="K29" s="48" t="e">
        <f t="shared" si="20"/>
        <v>#DIV/0!</v>
      </c>
      <c r="L29" s="48" t="e">
        <f t="shared" si="20"/>
        <v>#DIV/0!</v>
      </c>
      <c r="M29" s="49" t="e">
        <f t="shared" si="20"/>
        <v>#DIV/0!</v>
      </c>
      <c r="R29" s="131"/>
      <c r="S29" s="50" t="e">
        <f aca="true" t="shared" si="21" ref="S29:AD29">S18/$X$24*100</f>
        <v>#DIV/0!</v>
      </c>
      <c r="T29" s="51" t="e">
        <f t="shared" si="21"/>
        <v>#DIV/0!</v>
      </c>
      <c r="U29" s="51" t="e">
        <f t="shared" si="21"/>
        <v>#DIV/0!</v>
      </c>
      <c r="V29" s="51" t="e">
        <f t="shared" si="21"/>
        <v>#DIV/0!</v>
      </c>
      <c r="W29" s="51" t="e">
        <f t="shared" si="21"/>
        <v>#DIV/0!</v>
      </c>
      <c r="X29" s="51" t="e">
        <f t="shared" si="21"/>
        <v>#DIV/0!</v>
      </c>
      <c r="Y29" s="51" t="e">
        <f t="shared" si="21"/>
        <v>#DIV/0!</v>
      </c>
      <c r="Z29" s="51" t="e">
        <f t="shared" si="21"/>
        <v>#DIV/0!</v>
      </c>
      <c r="AA29" s="51" t="e">
        <f t="shared" si="21"/>
        <v>#DIV/0!</v>
      </c>
      <c r="AB29" s="51" t="e">
        <f t="shared" si="21"/>
        <v>#DIV/0!</v>
      </c>
      <c r="AC29" s="51" t="e">
        <f t="shared" si="21"/>
        <v>#DIV/0!</v>
      </c>
      <c r="AD29" s="52" t="e">
        <f t="shared" si="21"/>
        <v>#DIV/0!</v>
      </c>
    </row>
    <row r="30" spans="2:30" ht="15" customHeight="1">
      <c r="B30" s="47" t="e">
        <f aca="true" t="shared" si="22" ref="B30:M30">B19/$G$24*100</f>
        <v>#DIV/0!</v>
      </c>
      <c r="C30" s="48" t="e">
        <f t="shared" si="22"/>
        <v>#DIV/0!</v>
      </c>
      <c r="D30" s="48" t="e">
        <f t="shared" si="22"/>
        <v>#DIV/0!</v>
      </c>
      <c r="E30" s="48" t="e">
        <f t="shared" si="22"/>
        <v>#DIV/0!</v>
      </c>
      <c r="F30" s="48" t="e">
        <f t="shared" si="22"/>
        <v>#DIV/0!</v>
      </c>
      <c r="G30" s="48" t="e">
        <f t="shared" si="22"/>
        <v>#DIV/0!</v>
      </c>
      <c r="H30" s="48" t="e">
        <f t="shared" si="22"/>
        <v>#DIV/0!</v>
      </c>
      <c r="I30" s="48" t="e">
        <f t="shared" si="22"/>
        <v>#DIV/0!</v>
      </c>
      <c r="J30" s="48" t="e">
        <f t="shared" si="22"/>
        <v>#DIV/0!</v>
      </c>
      <c r="K30" s="48" t="e">
        <f t="shared" si="22"/>
        <v>#DIV/0!</v>
      </c>
      <c r="L30" s="48" t="e">
        <f t="shared" si="22"/>
        <v>#DIV/0!</v>
      </c>
      <c r="M30" s="49" t="e">
        <f t="shared" si="22"/>
        <v>#DIV/0!</v>
      </c>
      <c r="S30" s="50" t="e">
        <f aca="true" t="shared" si="23" ref="S30:AD30">S19/$X$24*100</f>
        <v>#DIV/0!</v>
      </c>
      <c r="T30" s="51" t="e">
        <f t="shared" si="23"/>
        <v>#DIV/0!</v>
      </c>
      <c r="U30" s="51" t="e">
        <f t="shared" si="23"/>
        <v>#DIV/0!</v>
      </c>
      <c r="V30" s="51" t="e">
        <f t="shared" si="23"/>
        <v>#DIV/0!</v>
      </c>
      <c r="W30" s="51" t="e">
        <f t="shared" si="23"/>
        <v>#DIV/0!</v>
      </c>
      <c r="X30" s="51" t="e">
        <f t="shared" si="23"/>
        <v>#DIV/0!</v>
      </c>
      <c r="Y30" s="51" t="e">
        <f t="shared" si="23"/>
        <v>#DIV/0!</v>
      </c>
      <c r="Z30" s="51" t="e">
        <f t="shared" si="23"/>
        <v>#DIV/0!</v>
      </c>
      <c r="AA30" s="51" t="e">
        <f t="shared" si="23"/>
        <v>#DIV/0!</v>
      </c>
      <c r="AB30" s="51" t="e">
        <f t="shared" si="23"/>
        <v>#DIV/0!</v>
      </c>
      <c r="AC30" s="51" t="e">
        <f t="shared" si="23"/>
        <v>#DIV/0!</v>
      </c>
      <c r="AD30" s="52" t="e">
        <f t="shared" si="23"/>
        <v>#DIV/0!</v>
      </c>
    </row>
    <row r="31" spans="2:30" ht="15" customHeight="1">
      <c r="B31" s="47" t="e">
        <f aca="true" t="shared" si="24" ref="B31:M31">B20/$G$24*100</f>
        <v>#DIV/0!</v>
      </c>
      <c r="C31" s="48" t="e">
        <f t="shared" si="24"/>
        <v>#DIV/0!</v>
      </c>
      <c r="D31" s="48" t="e">
        <f t="shared" si="24"/>
        <v>#DIV/0!</v>
      </c>
      <c r="E31" s="48" t="e">
        <f t="shared" si="24"/>
        <v>#DIV/0!</v>
      </c>
      <c r="F31" s="48" t="e">
        <f t="shared" si="24"/>
        <v>#DIV/0!</v>
      </c>
      <c r="G31" s="48" t="e">
        <f t="shared" si="24"/>
        <v>#DIV/0!</v>
      </c>
      <c r="H31" s="48" t="e">
        <f t="shared" si="24"/>
        <v>#DIV/0!</v>
      </c>
      <c r="I31" s="48" t="e">
        <f t="shared" si="24"/>
        <v>#DIV/0!</v>
      </c>
      <c r="J31" s="48" t="e">
        <f t="shared" si="24"/>
        <v>#DIV/0!</v>
      </c>
      <c r="K31" s="48" t="e">
        <f t="shared" si="24"/>
        <v>#DIV/0!</v>
      </c>
      <c r="L31" s="48" t="e">
        <f t="shared" si="24"/>
        <v>#DIV/0!</v>
      </c>
      <c r="M31" s="49" t="e">
        <f t="shared" si="24"/>
        <v>#DIV/0!</v>
      </c>
      <c r="S31" s="50" t="e">
        <f aca="true" t="shared" si="25" ref="S31:AD31">S20/$X$24*100</f>
        <v>#DIV/0!</v>
      </c>
      <c r="T31" s="51" t="e">
        <f t="shared" si="25"/>
        <v>#DIV/0!</v>
      </c>
      <c r="U31" s="51" t="e">
        <f t="shared" si="25"/>
        <v>#DIV/0!</v>
      </c>
      <c r="V31" s="51" t="e">
        <f t="shared" si="25"/>
        <v>#DIV/0!</v>
      </c>
      <c r="W31" s="51" t="e">
        <f t="shared" si="25"/>
        <v>#DIV/0!</v>
      </c>
      <c r="X31" s="51" t="e">
        <f t="shared" si="25"/>
        <v>#DIV/0!</v>
      </c>
      <c r="Y31" s="51" t="e">
        <f t="shared" si="25"/>
        <v>#DIV/0!</v>
      </c>
      <c r="Z31" s="51" t="e">
        <f t="shared" si="25"/>
        <v>#DIV/0!</v>
      </c>
      <c r="AA31" s="51" t="e">
        <f t="shared" si="25"/>
        <v>#DIV/0!</v>
      </c>
      <c r="AB31" s="51" t="e">
        <f t="shared" si="25"/>
        <v>#DIV/0!</v>
      </c>
      <c r="AC31" s="51" t="e">
        <f t="shared" si="25"/>
        <v>#DIV/0!</v>
      </c>
      <c r="AD31" s="52" t="e">
        <f t="shared" si="25"/>
        <v>#DIV/0!</v>
      </c>
    </row>
    <row r="32" spans="2:30" ht="15" customHeight="1">
      <c r="B32" s="47" t="e">
        <f aca="true" t="shared" si="26" ref="B32:M32">B21/$G$24*100</f>
        <v>#DIV/0!</v>
      </c>
      <c r="C32" s="48" t="e">
        <f t="shared" si="26"/>
        <v>#DIV/0!</v>
      </c>
      <c r="D32" s="48" t="e">
        <f t="shared" si="26"/>
        <v>#DIV/0!</v>
      </c>
      <c r="E32" s="48" t="e">
        <f t="shared" si="26"/>
        <v>#DIV/0!</v>
      </c>
      <c r="F32" s="48" t="e">
        <f t="shared" si="26"/>
        <v>#DIV/0!</v>
      </c>
      <c r="G32" s="48" t="e">
        <f t="shared" si="26"/>
        <v>#DIV/0!</v>
      </c>
      <c r="H32" s="48" t="e">
        <f t="shared" si="26"/>
        <v>#DIV/0!</v>
      </c>
      <c r="I32" s="48" t="e">
        <f t="shared" si="26"/>
        <v>#DIV/0!</v>
      </c>
      <c r="J32" s="48" t="e">
        <f t="shared" si="26"/>
        <v>#DIV/0!</v>
      </c>
      <c r="K32" s="48" t="e">
        <f t="shared" si="26"/>
        <v>#DIV/0!</v>
      </c>
      <c r="L32" s="48" t="e">
        <f t="shared" si="26"/>
        <v>#DIV/0!</v>
      </c>
      <c r="M32" s="49" t="e">
        <f t="shared" si="26"/>
        <v>#DIV/0!</v>
      </c>
      <c r="N32" s="226" t="s">
        <v>45</v>
      </c>
      <c r="O32" s="227"/>
      <c r="P32" s="227"/>
      <c r="Q32" s="164"/>
      <c r="R32" s="134"/>
      <c r="S32" s="50" t="e">
        <f aca="true" t="shared" si="27" ref="S32:AD32">S21/$X$24*100</f>
        <v>#DIV/0!</v>
      </c>
      <c r="T32" s="51" t="e">
        <f t="shared" si="27"/>
        <v>#DIV/0!</v>
      </c>
      <c r="U32" s="51" t="e">
        <f t="shared" si="27"/>
        <v>#DIV/0!</v>
      </c>
      <c r="V32" s="51" t="e">
        <f t="shared" si="27"/>
        <v>#DIV/0!</v>
      </c>
      <c r="W32" s="51" t="e">
        <f t="shared" si="27"/>
        <v>#DIV/0!</v>
      </c>
      <c r="X32" s="51" t="e">
        <f t="shared" si="27"/>
        <v>#DIV/0!</v>
      </c>
      <c r="Y32" s="51" t="e">
        <f t="shared" si="27"/>
        <v>#DIV/0!</v>
      </c>
      <c r="Z32" s="51" t="e">
        <f t="shared" si="27"/>
        <v>#DIV/0!</v>
      </c>
      <c r="AA32" s="51" t="e">
        <f t="shared" si="27"/>
        <v>#DIV/0!</v>
      </c>
      <c r="AB32" s="51" t="e">
        <f t="shared" si="27"/>
        <v>#DIV/0!</v>
      </c>
      <c r="AC32" s="51" t="e">
        <f t="shared" si="27"/>
        <v>#DIV/0!</v>
      </c>
      <c r="AD32" s="52" t="e">
        <f t="shared" si="27"/>
        <v>#DIV/0!</v>
      </c>
    </row>
    <row r="33" spans="2:30" ht="15" customHeight="1">
      <c r="B33" s="47" t="e">
        <f aca="true" t="shared" si="28" ref="B33:M33">B22/$G$24*100</f>
        <v>#DIV/0!</v>
      </c>
      <c r="C33" s="48" t="e">
        <f t="shared" si="28"/>
        <v>#DIV/0!</v>
      </c>
      <c r="D33" s="48" t="e">
        <f t="shared" si="28"/>
        <v>#DIV/0!</v>
      </c>
      <c r="E33" s="48" t="e">
        <f t="shared" si="28"/>
        <v>#DIV/0!</v>
      </c>
      <c r="F33" s="48" t="e">
        <f t="shared" si="28"/>
        <v>#DIV/0!</v>
      </c>
      <c r="G33" s="48" t="e">
        <f t="shared" si="28"/>
        <v>#DIV/0!</v>
      </c>
      <c r="H33" s="53" t="e">
        <f t="shared" si="28"/>
        <v>#DIV/0!</v>
      </c>
      <c r="I33" s="53" t="e">
        <f t="shared" si="28"/>
        <v>#DIV/0!</v>
      </c>
      <c r="J33" s="53" t="e">
        <f t="shared" si="28"/>
        <v>#DIV/0!</v>
      </c>
      <c r="K33" s="54" t="e">
        <f t="shared" si="28"/>
        <v>#DIV/0!</v>
      </c>
      <c r="L33" s="54" t="e">
        <f t="shared" si="28"/>
        <v>#DIV/0!</v>
      </c>
      <c r="M33" s="55" t="e">
        <f t="shared" si="28"/>
        <v>#DIV/0!</v>
      </c>
      <c r="N33" s="135" t="e">
        <f>AVERAGE(K33:M33)</f>
        <v>#DIV/0!</v>
      </c>
      <c r="S33" s="154" t="e">
        <f aca="true" t="shared" si="29" ref="S33:AD33">S22/$X$24*100</f>
        <v>#DIV/0!</v>
      </c>
      <c r="T33" s="155" t="e">
        <f t="shared" si="29"/>
        <v>#DIV/0!</v>
      </c>
      <c r="U33" s="155" t="e">
        <f t="shared" si="29"/>
        <v>#DIV/0!</v>
      </c>
      <c r="V33" s="155" t="e">
        <f t="shared" si="29"/>
        <v>#DIV/0!</v>
      </c>
      <c r="W33" s="155" t="e">
        <f t="shared" si="29"/>
        <v>#DIV/0!</v>
      </c>
      <c r="X33" s="155" t="e">
        <f t="shared" si="29"/>
        <v>#DIV/0!</v>
      </c>
      <c r="Y33" s="51" t="e">
        <f t="shared" si="29"/>
        <v>#DIV/0!</v>
      </c>
      <c r="Z33" s="51" t="e">
        <f t="shared" si="29"/>
        <v>#DIV/0!</v>
      </c>
      <c r="AA33" s="51" t="e">
        <f t="shared" si="29"/>
        <v>#DIV/0!</v>
      </c>
      <c r="AB33" s="56" t="e">
        <f t="shared" si="29"/>
        <v>#DIV/0!</v>
      </c>
      <c r="AC33" s="56" t="e">
        <f t="shared" si="29"/>
        <v>#DIV/0!</v>
      </c>
      <c r="AD33" s="57" t="e">
        <f t="shared" si="29"/>
        <v>#DIV/0!</v>
      </c>
    </row>
    <row r="34" spans="2:30" ht="15" customHeight="1" thickBot="1">
      <c r="B34" s="58" t="e">
        <f aca="true" t="shared" si="30" ref="B34:M34">B23/$G$24*100</f>
        <v>#DIV/0!</v>
      </c>
      <c r="C34" s="59" t="e">
        <f t="shared" si="30"/>
        <v>#DIV/0!</v>
      </c>
      <c r="D34" s="59" t="e">
        <f t="shared" si="30"/>
        <v>#DIV/0!</v>
      </c>
      <c r="E34" s="59" t="e">
        <f t="shared" si="30"/>
        <v>#DIV/0!</v>
      </c>
      <c r="F34" s="59" t="e">
        <f t="shared" si="30"/>
        <v>#DIV/0!</v>
      </c>
      <c r="G34" s="59" t="e">
        <f t="shared" si="30"/>
        <v>#DIV/0!</v>
      </c>
      <c r="H34" s="60" t="e">
        <f t="shared" si="30"/>
        <v>#DIV/0!</v>
      </c>
      <c r="I34" s="60" t="e">
        <f t="shared" si="30"/>
        <v>#DIV/0!</v>
      </c>
      <c r="J34" s="60" t="e">
        <f t="shared" si="30"/>
        <v>#DIV/0!</v>
      </c>
      <c r="K34" s="60" t="e">
        <f t="shared" si="30"/>
        <v>#DIV/0!</v>
      </c>
      <c r="L34" s="60" t="e">
        <f t="shared" si="30"/>
        <v>#DIV/0!</v>
      </c>
      <c r="M34" s="61" t="e">
        <f t="shared" si="30"/>
        <v>#DIV/0!</v>
      </c>
      <c r="Q34" s="173"/>
      <c r="S34" s="62" t="e">
        <f aca="true" t="shared" si="31" ref="S34:AD34">S23/$X$24*100</f>
        <v>#DIV/0!</v>
      </c>
      <c r="T34" s="63" t="e">
        <f t="shared" si="31"/>
        <v>#DIV/0!</v>
      </c>
      <c r="U34" s="63" t="e">
        <f t="shared" si="31"/>
        <v>#DIV/0!</v>
      </c>
      <c r="V34" s="63" t="e">
        <f t="shared" si="31"/>
        <v>#DIV/0!</v>
      </c>
      <c r="W34" s="63" t="e">
        <f t="shared" si="31"/>
        <v>#DIV/0!</v>
      </c>
      <c r="X34" s="63" t="e">
        <f t="shared" si="31"/>
        <v>#DIV/0!</v>
      </c>
      <c r="Y34" s="63" t="e">
        <f t="shared" si="31"/>
        <v>#DIV/0!</v>
      </c>
      <c r="Z34" s="63" t="e">
        <f t="shared" si="31"/>
        <v>#DIV/0!</v>
      </c>
      <c r="AA34" s="63" t="e">
        <f t="shared" si="31"/>
        <v>#DIV/0!</v>
      </c>
      <c r="AB34" s="63" t="e">
        <f t="shared" si="31"/>
        <v>#DIV/0!</v>
      </c>
      <c r="AC34" s="63" t="e">
        <f t="shared" si="31"/>
        <v>#DIV/0!</v>
      </c>
      <c r="AD34" s="64" t="e">
        <f t="shared" si="31"/>
        <v>#DIV/0!</v>
      </c>
    </row>
    <row r="35" spans="1:29" ht="15" customHeight="1" thickBot="1">
      <c r="A35" s="65"/>
      <c r="B35" s="65"/>
      <c r="C35" s="65"/>
      <c r="E35" s="229" t="s">
        <v>46</v>
      </c>
      <c r="F35" s="229"/>
      <c r="G35" s="229"/>
      <c r="H35" s="136" t="e">
        <f>AVERAGE(H33:J33)</f>
        <v>#DIV/0!</v>
      </c>
      <c r="J35" s="228" t="s">
        <v>47</v>
      </c>
      <c r="K35" s="228"/>
      <c r="L35" s="228"/>
      <c r="M35" s="137" t="e">
        <f>AVERAGE(H34:M34)</f>
        <v>#DIV/0!</v>
      </c>
      <c r="Q35" s="173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</row>
    <row r="36" spans="1:33" s="66" customFormat="1" ht="15" customHeight="1" thickBot="1">
      <c r="A36" s="238" t="str">
        <f>B2</f>
        <v>TAM</v>
      </c>
      <c r="B36" s="239"/>
      <c r="C36" s="239"/>
      <c r="D36" s="239"/>
      <c r="E36" s="260" t="str">
        <f>E2</f>
        <v>Flu.</v>
      </c>
      <c r="F36" s="260"/>
      <c r="G36" s="260"/>
      <c r="H36" s="260"/>
      <c r="I36" s="256">
        <f>H2</f>
        <v>0</v>
      </c>
      <c r="J36" s="256"/>
      <c r="K36" s="256"/>
      <c r="L36" s="256"/>
      <c r="M36" s="242">
        <f>K2</f>
        <v>0</v>
      </c>
      <c r="N36" s="242"/>
      <c r="O36" s="242"/>
      <c r="P36" s="243"/>
      <c r="Q36" s="174"/>
      <c r="R36" s="238" t="str">
        <f>S2</f>
        <v>TAM</v>
      </c>
      <c r="S36" s="239"/>
      <c r="T36" s="239"/>
      <c r="U36" s="239"/>
      <c r="V36" s="260" t="str">
        <f>V2</f>
        <v>Flu.</v>
      </c>
      <c r="W36" s="260"/>
      <c r="X36" s="260"/>
      <c r="Y36" s="260"/>
      <c r="Z36" s="256">
        <f>Y2</f>
        <v>0</v>
      </c>
      <c r="AA36" s="256"/>
      <c r="AB36" s="256"/>
      <c r="AC36" s="256"/>
      <c r="AD36" s="242">
        <f>AB2</f>
        <v>0</v>
      </c>
      <c r="AE36" s="242"/>
      <c r="AF36" s="242"/>
      <c r="AG36" s="243"/>
    </row>
    <row r="37" spans="1:33" s="66" customFormat="1" ht="15" customHeight="1" thickBot="1">
      <c r="A37" s="240" t="str">
        <f>B3</f>
        <v>Tamoxifen</v>
      </c>
      <c r="B37" s="241"/>
      <c r="C37" s="241"/>
      <c r="D37" s="241"/>
      <c r="E37" s="253" t="str">
        <f>E3</f>
        <v>Flutamide</v>
      </c>
      <c r="F37" s="254"/>
      <c r="G37" s="254"/>
      <c r="H37" s="255"/>
      <c r="I37" s="257">
        <f>H3</f>
        <v>0</v>
      </c>
      <c r="J37" s="258"/>
      <c r="K37" s="258"/>
      <c r="L37" s="259"/>
      <c r="M37" s="261">
        <f>K3</f>
        <v>0</v>
      </c>
      <c r="N37" s="261"/>
      <c r="O37" s="261"/>
      <c r="P37" s="262"/>
      <c r="Q37" s="174"/>
      <c r="R37" s="240" t="str">
        <f>S3</f>
        <v>Tamoxifen</v>
      </c>
      <c r="S37" s="241"/>
      <c r="T37" s="241"/>
      <c r="U37" s="241"/>
      <c r="V37" s="253" t="str">
        <f>V3</f>
        <v>Flutamide</v>
      </c>
      <c r="W37" s="254"/>
      <c r="X37" s="254"/>
      <c r="Y37" s="255"/>
      <c r="Z37" s="257">
        <f>Y3</f>
        <v>0</v>
      </c>
      <c r="AA37" s="258"/>
      <c r="AB37" s="258"/>
      <c r="AC37" s="259"/>
      <c r="AD37" s="261">
        <f>AB3</f>
        <v>0</v>
      </c>
      <c r="AE37" s="261"/>
      <c r="AF37" s="261"/>
      <c r="AG37" s="262"/>
    </row>
    <row r="38" spans="1:33" s="66" customFormat="1" ht="15" customHeight="1">
      <c r="A38" s="117" t="s">
        <v>48</v>
      </c>
      <c r="B38" s="67" t="s">
        <v>49</v>
      </c>
      <c r="C38" s="67" t="s">
        <v>50</v>
      </c>
      <c r="D38" s="67" t="s">
        <v>51</v>
      </c>
      <c r="E38" s="117" t="s">
        <v>48</v>
      </c>
      <c r="F38" s="67" t="s">
        <v>49</v>
      </c>
      <c r="G38" s="67" t="s">
        <v>50</v>
      </c>
      <c r="H38" s="67" t="s">
        <v>51</v>
      </c>
      <c r="I38" s="117" t="s">
        <v>48</v>
      </c>
      <c r="J38" s="67" t="s">
        <v>49</v>
      </c>
      <c r="K38" s="67" t="s">
        <v>50</v>
      </c>
      <c r="L38" s="68" t="s">
        <v>51</v>
      </c>
      <c r="M38" s="97" t="s">
        <v>48</v>
      </c>
      <c r="N38" s="67" t="s">
        <v>49</v>
      </c>
      <c r="O38" s="67" t="s">
        <v>50</v>
      </c>
      <c r="P38" s="68" t="s">
        <v>51</v>
      </c>
      <c r="Q38" s="179"/>
      <c r="R38" s="117" t="s">
        <v>48</v>
      </c>
      <c r="S38" s="67" t="s">
        <v>49</v>
      </c>
      <c r="T38" s="67" t="s">
        <v>50</v>
      </c>
      <c r="U38" s="67" t="s">
        <v>51</v>
      </c>
      <c r="V38" s="117" t="s">
        <v>48</v>
      </c>
      <c r="W38" s="67" t="s">
        <v>49</v>
      </c>
      <c r="X38" s="67" t="s">
        <v>50</v>
      </c>
      <c r="Y38" s="67" t="s">
        <v>51</v>
      </c>
      <c r="Z38" s="117" t="s">
        <v>48</v>
      </c>
      <c r="AA38" s="67" t="s">
        <v>49</v>
      </c>
      <c r="AB38" s="67" t="s">
        <v>50</v>
      </c>
      <c r="AC38" s="68" t="s">
        <v>51</v>
      </c>
      <c r="AD38" s="117" t="s">
        <v>48</v>
      </c>
      <c r="AE38" s="67" t="s">
        <v>49</v>
      </c>
      <c r="AF38" s="67" t="s">
        <v>50</v>
      </c>
      <c r="AG38" s="68" t="s">
        <v>51</v>
      </c>
    </row>
    <row r="39" spans="1:33" s="66" customFormat="1" ht="15" customHeight="1">
      <c r="A39" s="69">
        <f>LOG(C2/1000)</f>
        <v>-5</v>
      </c>
      <c r="B39" s="51" t="e">
        <f aca="true" t="shared" si="32" ref="B39:B44">AVERAGE(B27:D27)</f>
        <v>#DIV/0!</v>
      </c>
      <c r="C39" s="51" t="e">
        <f aca="true" t="shared" si="33" ref="C39:C44">STDEV(B27:D27)</f>
        <v>#DIV/0!</v>
      </c>
      <c r="D39" s="181" t="e">
        <f aca="true" t="shared" si="34" ref="D39:D44">C39/B39*100</f>
        <v>#DIV/0!</v>
      </c>
      <c r="E39" s="69">
        <f>LOG(F2/1000)</f>
        <v>-4</v>
      </c>
      <c r="F39" s="51" t="e">
        <f aca="true" t="shared" si="35" ref="F39:F44">AVERAGE(E27:G27)</f>
        <v>#DIV/0!</v>
      </c>
      <c r="G39" s="51" t="e">
        <f aca="true" t="shared" si="36" ref="G39:G44">STDEV(E27:G27)</f>
        <v>#DIV/0!</v>
      </c>
      <c r="H39" s="181" t="e">
        <f aca="true" t="shared" si="37" ref="H39:H44">G39/F39*100</f>
        <v>#DIV/0!</v>
      </c>
      <c r="I39" s="69" t="e">
        <f>LOG(I2/1000)</f>
        <v>#NUM!</v>
      </c>
      <c r="J39" s="51" t="e">
        <f aca="true" t="shared" si="38" ref="J39:J44">AVERAGE(H27:J27)</f>
        <v>#DIV/0!</v>
      </c>
      <c r="K39" s="51" t="e">
        <f aca="true" t="shared" si="39" ref="K39:K44">STDEV(H27:J27)</f>
        <v>#DIV/0!</v>
      </c>
      <c r="L39" s="182" t="e">
        <f aca="true" t="shared" si="40" ref="L39:L44">K39/J39*100</f>
        <v>#DIV/0!</v>
      </c>
      <c r="M39" s="70" t="e">
        <f>LOG(L2/1000)</f>
        <v>#NUM!</v>
      </c>
      <c r="N39" s="51" t="e">
        <f aca="true" t="shared" si="41" ref="N39:N44">AVERAGE(K27:M27)</f>
        <v>#DIV/0!</v>
      </c>
      <c r="O39" s="51" t="e">
        <f aca="true" t="shared" si="42" ref="O39:O44">STDEV(K27:M27)</f>
        <v>#DIV/0!</v>
      </c>
      <c r="P39" s="182" t="e">
        <f aca="true" t="shared" si="43" ref="P39:P44">O39/N39*100</f>
        <v>#DIV/0!</v>
      </c>
      <c r="Q39" s="170"/>
      <c r="R39" s="69">
        <f>LOG(T2/1000)</f>
        <v>-5</v>
      </c>
      <c r="S39" s="51" t="e">
        <f aca="true" t="shared" si="44" ref="S39:S44">AVERAGE(S27:U27)</f>
        <v>#DIV/0!</v>
      </c>
      <c r="T39" s="51" t="e">
        <f aca="true" t="shared" si="45" ref="T39:T44">STDEV(S27:U27)</f>
        <v>#DIV/0!</v>
      </c>
      <c r="U39" s="181" t="e">
        <f aca="true" t="shared" si="46" ref="U39:U44">T39/S39*100</f>
        <v>#DIV/0!</v>
      </c>
      <c r="V39" s="69">
        <f>LOG(W2/1000)</f>
        <v>-4</v>
      </c>
      <c r="W39" s="51" t="e">
        <f aca="true" t="shared" si="47" ref="W39:W44">AVERAGE(V27:X27)</f>
        <v>#DIV/0!</v>
      </c>
      <c r="X39" s="51" t="e">
        <f aca="true" t="shared" si="48" ref="X39:X44">STDEV(V27:X27)</f>
        <v>#DIV/0!</v>
      </c>
      <c r="Y39" s="181" t="e">
        <f aca="true" t="shared" si="49" ref="Y39:Y44">X39/W39*100</f>
        <v>#DIV/0!</v>
      </c>
      <c r="Z39" s="69" t="e">
        <f>LOG(Z2/1000)</f>
        <v>#NUM!</v>
      </c>
      <c r="AA39" s="51" t="e">
        <f aca="true" t="shared" si="50" ref="AA39:AA44">AVERAGE(Y27:AA27)</f>
        <v>#DIV/0!</v>
      </c>
      <c r="AB39" s="51" t="e">
        <f aca="true" t="shared" si="51" ref="AB39:AB44">STDEV(Y27:AA27)</f>
        <v>#DIV/0!</v>
      </c>
      <c r="AC39" s="182" t="e">
        <f aca="true" t="shared" si="52" ref="AC39:AC44">AB39/AA39*100</f>
        <v>#DIV/0!</v>
      </c>
      <c r="AD39" s="69" t="e">
        <f>LOG(AC2/1000)</f>
        <v>#NUM!</v>
      </c>
      <c r="AE39" s="51" t="e">
        <f aca="true" t="shared" si="53" ref="AE39:AE44">AVERAGE(AB27:AD27)</f>
        <v>#DIV/0!</v>
      </c>
      <c r="AF39" s="51" t="e">
        <f aca="true" t="shared" si="54" ref="AF39:AF44">STDEV(AB27:AD27)</f>
        <v>#DIV/0!</v>
      </c>
      <c r="AG39" s="182" t="e">
        <f aca="true" t="shared" si="55" ref="AG39:AG44">AF39/AE39*100</f>
        <v>#DIV/0!</v>
      </c>
    </row>
    <row r="40" spans="1:33" s="66" customFormat="1" ht="15" customHeight="1">
      <c r="A40" s="69">
        <f>A39-1</f>
        <v>-6</v>
      </c>
      <c r="B40" s="51" t="e">
        <f t="shared" si="32"/>
        <v>#DIV/0!</v>
      </c>
      <c r="C40" s="51" t="e">
        <f t="shared" si="33"/>
        <v>#DIV/0!</v>
      </c>
      <c r="D40" s="181" t="e">
        <f t="shared" si="34"/>
        <v>#DIV/0!</v>
      </c>
      <c r="E40" s="69">
        <f>E39-1</f>
        <v>-5</v>
      </c>
      <c r="F40" s="51" t="e">
        <f t="shared" si="35"/>
        <v>#DIV/0!</v>
      </c>
      <c r="G40" s="51" t="e">
        <f t="shared" si="36"/>
        <v>#DIV/0!</v>
      </c>
      <c r="H40" s="181" t="e">
        <f t="shared" si="37"/>
        <v>#DIV/0!</v>
      </c>
      <c r="I40" s="69" t="e">
        <f>I39-1</f>
        <v>#NUM!</v>
      </c>
      <c r="J40" s="51" t="e">
        <f t="shared" si="38"/>
        <v>#DIV/0!</v>
      </c>
      <c r="K40" s="51" t="e">
        <f t="shared" si="39"/>
        <v>#DIV/0!</v>
      </c>
      <c r="L40" s="182" t="e">
        <f t="shared" si="40"/>
        <v>#DIV/0!</v>
      </c>
      <c r="M40" s="70" t="e">
        <f>M39-1</f>
        <v>#NUM!</v>
      </c>
      <c r="N40" s="51" t="e">
        <f t="shared" si="41"/>
        <v>#DIV/0!</v>
      </c>
      <c r="O40" s="51" t="e">
        <f t="shared" si="42"/>
        <v>#DIV/0!</v>
      </c>
      <c r="P40" s="182" t="e">
        <f t="shared" si="43"/>
        <v>#DIV/0!</v>
      </c>
      <c r="Q40" s="170"/>
      <c r="R40" s="69">
        <f>R39-1</f>
        <v>-6</v>
      </c>
      <c r="S40" s="51" t="e">
        <f t="shared" si="44"/>
        <v>#DIV/0!</v>
      </c>
      <c r="T40" s="51" t="e">
        <f t="shared" si="45"/>
        <v>#DIV/0!</v>
      </c>
      <c r="U40" s="181" t="e">
        <f t="shared" si="46"/>
        <v>#DIV/0!</v>
      </c>
      <c r="V40" s="69">
        <f>V39-1</f>
        <v>-5</v>
      </c>
      <c r="W40" s="51" t="e">
        <f t="shared" si="47"/>
        <v>#DIV/0!</v>
      </c>
      <c r="X40" s="51" t="e">
        <f t="shared" si="48"/>
        <v>#DIV/0!</v>
      </c>
      <c r="Y40" s="181" t="e">
        <f t="shared" si="49"/>
        <v>#DIV/0!</v>
      </c>
      <c r="Z40" s="69" t="e">
        <f>Z39-1</f>
        <v>#NUM!</v>
      </c>
      <c r="AA40" s="51" t="e">
        <f t="shared" si="50"/>
        <v>#DIV/0!</v>
      </c>
      <c r="AB40" s="51" t="e">
        <f t="shared" si="51"/>
        <v>#DIV/0!</v>
      </c>
      <c r="AC40" s="182" t="e">
        <f t="shared" si="52"/>
        <v>#DIV/0!</v>
      </c>
      <c r="AD40" s="69" t="e">
        <f>AD39-1</f>
        <v>#NUM!</v>
      </c>
      <c r="AE40" s="51" t="e">
        <f t="shared" si="53"/>
        <v>#DIV/0!</v>
      </c>
      <c r="AF40" s="51" t="e">
        <f t="shared" si="54"/>
        <v>#DIV/0!</v>
      </c>
      <c r="AG40" s="182" t="e">
        <f t="shared" si="55"/>
        <v>#DIV/0!</v>
      </c>
    </row>
    <row r="41" spans="1:33" s="66" customFormat="1" ht="15" customHeight="1">
      <c r="A41" s="69">
        <f>A40-1</f>
        <v>-7</v>
      </c>
      <c r="B41" s="51" t="e">
        <f t="shared" si="32"/>
        <v>#DIV/0!</v>
      </c>
      <c r="C41" s="51" t="e">
        <f t="shared" si="33"/>
        <v>#DIV/0!</v>
      </c>
      <c r="D41" s="181" t="e">
        <f t="shared" si="34"/>
        <v>#DIV/0!</v>
      </c>
      <c r="E41" s="69">
        <f>E40-1</f>
        <v>-6</v>
      </c>
      <c r="F41" s="51" t="e">
        <f t="shared" si="35"/>
        <v>#DIV/0!</v>
      </c>
      <c r="G41" s="51" t="e">
        <f t="shared" si="36"/>
        <v>#DIV/0!</v>
      </c>
      <c r="H41" s="181" t="e">
        <f t="shared" si="37"/>
        <v>#DIV/0!</v>
      </c>
      <c r="I41" s="69" t="e">
        <f>I40-1</f>
        <v>#NUM!</v>
      </c>
      <c r="J41" s="51" t="e">
        <f t="shared" si="38"/>
        <v>#DIV/0!</v>
      </c>
      <c r="K41" s="51" t="e">
        <f t="shared" si="39"/>
        <v>#DIV/0!</v>
      </c>
      <c r="L41" s="182" t="e">
        <f t="shared" si="40"/>
        <v>#DIV/0!</v>
      </c>
      <c r="M41" s="70" t="e">
        <f>M40-1</f>
        <v>#NUM!</v>
      </c>
      <c r="N41" s="51" t="e">
        <f t="shared" si="41"/>
        <v>#DIV/0!</v>
      </c>
      <c r="O41" s="51" t="e">
        <f t="shared" si="42"/>
        <v>#DIV/0!</v>
      </c>
      <c r="P41" s="182" t="e">
        <f t="shared" si="43"/>
        <v>#DIV/0!</v>
      </c>
      <c r="Q41" s="170"/>
      <c r="R41" s="69">
        <f>R40-1</f>
        <v>-7</v>
      </c>
      <c r="S41" s="51" t="e">
        <f t="shared" si="44"/>
        <v>#DIV/0!</v>
      </c>
      <c r="T41" s="51" t="e">
        <f t="shared" si="45"/>
        <v>#DIV/0!</v>
      </c>
      <c r="U41" s="181" t="e">
        <f t="shared" si="46"/>
        <v>#DIV/0!</v>
      </c>
      <c r="V41" s="69">
        <f>V40-1</f>
        <v>-6</v>
      </c>
      <c r="W41" s="51" t="e">
        <f t="shared" si="47"/>
        <v>#DIV/0!</v>
      </c>
      <c r="X41" s="51" t="e">
        <f t="shared" si="48"/>
        <v>#DIV/0!</v>
      </c>
      <c r="Y41" s="181" t="e">
        <f t="shared" si="49"/>
        <v>#DIV/0!</v>
      </c>
      <c r="Z41" s="69" t="e">
        <f>Z40-1</f>
        <v>#NUM!</v>
      </c>
      <c r="AA41" s="51" t="e">
        <f t="shared" si="50"/>
        <v>#DIV/0!</v>
      </c>
      <c r="AB41" s="51" t="e">
        <f t="shared" si="51"/>
        <v>#DIV/0!</v>
      </c>
      <c r="AC41" s="182" t="e">
        <f t="shared" si="52"/>
        <v>#DIV/0!</v>
      </c>
      <c r="AD41" s="69" t="e">
        <f>AD40-1</f>
        <v>#NUM!</v>
      </c>
      <c r="AE41" s="51" t="e">
        <f t="shared" si="53"/>
        <v>#DIV/0!</v>
      </c>
      <c r="AF41" s="51" t="e">
        <f t="shared" si="54"/>
        <v>#DIV/0!</v>
      </c>
      <c r="AG41" s="182" t="e">
        <f t="shared" si="55"/>
        <v>#DIV/0!</v>
      </c>
    </row>
    <row r="42" spans="1:33" s="66" customFormat="1" ht="15" customHeight="1">
      <c r="A42" s="69">
        <f>A41-1</f>
        <v>-8</v>
      </c>
      <c r="B42" s="51" t="e">
        <f t="shared" si="32"/>
        <v>#DIV/0!</v>
      </c>
      <c r="C42" s="51" t="e">
        <f t="shared" si="33"/>
        <v>#DIV/0!</v>
      </c>
      <c r="D42" s="181" t="e">
        <f t="shared" si="34"/>
        <v>#DIV/0!</v>
      </c>
      <c r="E42" s="69">
        <f>E41-1</f>
        <v>-7</v>
      </c>
      <c r="F42" s="51" t="e">
        <f t="shared" si="35"/>
        <v>#DIV/0!</v>
      </c>
      <c r="G42" s="51" t="e">
        <f t="shared" si="36"/>
        <v>#DIV/0!</v>
      </c>
      <c r="H42" s="181" t="e">
        <f t="shared" si="37"/>
        <v>#DIV/0!</v>
      </c>
      <c r="I42" s="69" t="e">
        <f>I41-1</f>
        <v>#NUM!</v>
      </c>
      <c r="J42" s="51" t="e">
        <f t="shared" si="38"/>
        <v>#DIV/0!</v>
      </c>
      <c r="K42" s="51" t="e">
        <f t="shared" si="39"/>
        <v>#DIV/0!</v>
      </c>
      <c r="L42" s="182" t="e">
        <f t="shared" si="40"/>
        <v>#DIV/0!</v>
      </c>
      <c r="M42" s="70" t="e">
        <f>M41-1</f>
        <v>#NUM!</v>
      </c>
      <c r="N42" s="51" t="e">
        <f t="shared" si="41"/>
        <v>#DIV/0!</v>
      </c>
      <c r="O42" s="51" t="e">
        <f t="shared" si="42"/>
        <v>#DIV/0!</v>
      </c>
      <c r="P42" s="182" t="e">
        <f t="shared" si="43"/>
        <v>#DIV/0!</v>
      </c>
      <c r="Q42" s="170"/>
      <c r="R42" s="69">
        <f>R41-1</f>
        <v>-8</v>
      </c>
      <c r="S42" s="51" t="e">
        <f t="shared" si="44"/>
        <v>#DIV/0!</v>
      </c>
      <c r="T42" s="51" t="e">
        <f t="shared" si="45"/>
        <v>#DIV/0!</v>
      </c>
      <c r="U42" s="181" t="e">
        <f t="shared" si="46"/>
        <v>#DIV/0!</v>
      </c>
      <c r="V42" s="69">
        <f>V41-1</f>
        <v>-7</v>
      </c>
      <c r="W42" s="51" t="e">
        <f t="shared" si="47"/>
        <v>#DIV/0!</v>
      </c>
      <c r="X42" s="51" t="e">
        <f t="shared" si="48"/>
        <v>#DIV/0!</v>
      </c>
      <c r="Y42" s="181" t="e">
        <f t="shared" si="49"/>
        <v>#DIV/0!</v>
      </c>
      <c r="Z42" s="69" t="e">
        <f>Z41-1</f>
        <v>#NUM!</v>
      </c>
      <c r="AA42" s="51" t="e">
        <f t="shared" si="50"/>
        <v>#DIV/0!</v>
      </c>
      <c r="AB42" s="51" t="e">
        <f t="shared" si="51"/>
        <v>#DIV/0!</v>
      </c>
      <c r="AC42" s="182" t="e">
        <f t="shared" si="52"/>
        <v>#DIV/0!</v>
      </c>
      <c r="AD42" s="69" t="e">
        <f>AD41-1</f>
        <v>#NUM!</v>
      </c>
      <c r="AE42" s="51" t="e">
        <f t="shared" si="53"/>
        <v>#DIV/0!</v>
      </c>
      <c r="AF42" s="51" t="e">
        <f t="shared" si="54"/>
        <v>#DIV/0!</v>
      </c>
      <c r="AG42" s="182" t="e">
        <f t="shared" si="55"/>
        <v>#DIV/0!</v>
      </c>
    </row>
    <row r="43" spans="1:33" s="66" customFormat="1" ht="15" customHeight="1">
      <c r="A43" s="69">
        <f>A42-1</f>
        <v>-9</v>
      </c>
      <c r="B43" s="51" t="e">
        <f t="shared" si="32"/>
        <v>#DIV/0!</v>
      </c>
      <c r="C43" s="51" t="e">
        <f t="shared" si="33"/>
        <v>#DIV/0!</v>
      </c>
      <c r="D43" s="181" t="e">
        <f t="shared" si="34"/>
        <v>#DIV/0!</v>
      </c>
      <c r="E43" s="69">
        <f>E42-1</f>
        <v>-8</v>
      </c>
      <c r="F43" s="51" t="e">
        <f t="shared" si="35"/>
        <v>#DIV/0!</v>
      </c>
      <c r="G43" s="51" t="e">
        <f t="shared" si="36"/>
        <v>#DIV/0!</v>
      </c>
      <c r="H43" s="181" t="e">
        <f t="shared" si="37"/>
        <v>#DIV/0!</v>
      </c>
      <c r="I43" s="69" t="e">
        <f>I42-1</f>
        <v>#NUM!</v>
      </c>
      <c r="J43" s="51" t="e">
        <f t="shared" si="38"/>
        <v>#DIV/0!</v>
      </c>
      <c r="K43" s="51" t="e">
        <f t="shared" si="39"/>
        <v>#DIV/0!</v>
      </c>
      <c r="L43" s="182" t="e">
        <f t="shared" si="40"/>
        <v>#DIV/0!</v>
      </c>
      <c r="M43" s="70" t="e">
        <f>M42-1</f>
        <v>#NUM!</v>
      </c>
      <c r="N43" s="51" t="e">
        <f t="shared" si="41"/>
        <v>#DIV/0!</v>
      </c>
      <c r="O43" s="51" t="e">
        <f t="shared" si="42"/>
        <v>#DIV/0!</v>
      </c>
      <c r="P43" s="182" t="e">
        <f t="shared" si="43"/>
        <v>#DIV/0!</v>
      </c>
      <c r="Q43" s="170"/>
      <c r="R43" s="69">
        <f>R42-1</f>
        <v>-9</v>
      </c>
      <c r="S43" s="51" t="e">
        <f t="shared" si="44"/>
        <v>#DIV/0!</v>
      </c>
      <c r="T43" s="51" t="e">
        <f t="shared" si="45"/>
        <v>#DIV/0!</v>
      </c>
      <c r="U43" s="181" t="e">
        <f t="shared" si="46"/>
        <v>#DIV/0!</v>
      </c>
      <c r="V43" s="69">
        <f>V42-1</f>
        <v>-8</v>
      </c>
      <c r="W43" s="51" t="e">
        <f t="shared" si="47"/>
        <v>#DIV/0!</v>
      </c>
      <c r="X43" s="51" t="e">
        <f t="shared" si="48"/>
        <v>#DIV/0!</v>
      </c>
      <c r="Y43" s="181" t="e">
        <f t="shared" si="49"/>
        <v>#DIV/0!</v>
      </c>
      <c r="Z43" s="69" t="e">
        <f>Z42-1</f>
        <v>#NUM!</v>
      </c>
      <c r="AA43" s="51" t="e">
        <f t="shared" si="50"/>
        <v>#DIV/0!</v>
      </c>
      <c r="AB43" s="51" t="e">
        <f t="shared" si="51"/>
        <v>#DIV/0!</v>
      </c>
      <c r="AC43" s="182" t="e">
        <f t="shared" si="52"/>
        <v>#DIV/0!</v>
      </c>
      <c r="AD43" s="69" t="e">
        <f>AD42-1</f>
        <v>#NUM!</v>
      </c>
      <c r="AE43" s="51" t="e">
        <f t="shared" si="53"/>
        <v>#DIV/0!</v>
      </c>
      <c r="AF43" s="51" t="e">
        <f t="shared" si="54"/>
        <v>#DIV/0!</v>
      </c>
      <c r="AG43" s="182" t="e">
        <f t="shared" si="55"/>
        <v>#DIV/0!</v>
      </c>
    </row>
    <row r="44" spans="1:33" s="66" customFormat="1" ht="15" customHeight="1">
      <c r="A44" s="69">
        <f>A43-1</f>
        <v>-10</v>
      </c>
      <c r="B44" s="51" t="e">
        <f t="shared" si="32"/>
        <v>#DIV/0!</v>
      </c>
      <c r="C44" s="51" t="e">
        <f t="shared" si="33"/>
        <v>#DIV/0!</v>
      </c>
      <c r="D44" s="181" t="e">
        <f t="shared" si="34"/>
        <v>#DIV/0!</v>
      </c>
      <c r="E44" s="69">
        <f>E43-1</f>
        <v>-9</v>
      </c>
      <c r="F44" s="51" t="e">
        <f t="shared" si="35"/>
        <v>#DIV/0!</v>
      </c>
      <c r="G44" s="51" t="e">
        <f t="shared" si="36"/>
        <v>#DIV/0!</v>
      </c>
      <c r="H44" s="181" t="e">
        <f t="shared" si="37"/>
        <v>#DIV/0!</v>
      </c>
      <c r="I44" s="69" t="e">
        <f>I43-1</f>
        <v>#NUM!</v>
      </c>
      <c r="J44" s="51" t="e">
        <f t="shared" si="38"/>
        <v>#DIV/0!</v>
      </c>
      <c r="K44" s="51" t="e">
        <f t="shared" si="39"/>
        <v>#DIV/0!</v>
      </c>
      <c r="L44" s="182" t="e">
        <f t="shared" si="40"/>
        <v>#DIV/0!</v>
      </c>
      <c r="M44" s="70" t="e">
        <f>M43-1</f>
        <v>#NUM!</v>
      </c>
      <c r="N44" s="51" t="e">
        <f t="shared" si="41"/>
        <v>#DIV/0!</v>
      </c>
      <c r="O44" s="51" t="e">
        <f t="shared" si="42"/>
        <v>#DIV/0!</v>
      </c>
      <c r="P44" s="182" t="e">
        <f t="shared" si="43"/>
        <v>#DIV/0!</v>
      </c>
      <c r="Q44" s="170"/>
      <c r="R44" s="69">
        <f>R43-1</f>
        <v>-10</v>
      </c>
      <c r="S44" s="51" t="e">
        <f t="shared" si="44"/>
        <v>#DIV/0!</v>
      </c>
      <c r="T44" s="51" t="e">
        <f t="shared" si="45"/>
        <v>#DIV/0!</v>
      </c>
      <c r="U44" s="181" t="e">
        <f t="shared" si="46"/>
        <v>#DIV/0!</v>
      </c>
      <c r="V44" s="69">
        <f>V43-1</f>
        <v>-9</v>
      </c>
      <c r="W44" s="51" t="e">
        <f t="shared" si="47"/>
        <v>#DIV/0!</v>
      </c>
      <c r="X44" s="51" t="e">
        <f t="shared" si="48"/>
        <v>#DIV/0!</v>
      </c>
      <c r="Y44" s="181" t="e">
        <f t="shared" si="49"/>
        <v>#DIV/0!</v>
      </c>
      <c r="Z44" s="69" t="e">
        <f>Z43-1</f>
        <v>#NUM!</v>
      </c>
      <c r="AA44" s="51" t="e">
        <f t="shared" si="50"/>
        <v>#DIV/0!</v>
      </c>
      <c r="AB44" s="51" t="e">
        <f t="shared" si="51"/>
        <v>#DIV/0!</v>
      </c>
      <c r="AC44" s="182" t="e">
        <f t="shared" si="52"/>
        <v>#DIV/0!</v>
      </c>
      <c r="AD44" s="69" t="e">
        <f>AD43-1</f>
        <v>#NUM!</v>
      </c>
      <c r="AE44" s="51" t="e">
        <f t="shared" si="53"/>
        <v>#DIV/0!</v>
      </c>
      <c r="AF44" s="51" t="e">
        <f t="shared" si="54"/>
        <v>#DIV/0!</v>
      </c>
      <c r="AG44" s="182" t="e">
        <f t="shared" si="55"/>
        <v>#DIV/0!</v>
      </c>
    </row>
    <row r="45" spans="1:33" s="66" customFormat="1" ht="15" customHeight="1" thickBot="1">
      <c r="A45" s="71"/>
      <c r="B45" s="72"/>
      <c r="C45" s="72"/>
      <c r="D45" s="73"/>
      <c r="E45" s="71"/>
      <c r="F45" s="72"/>
      <c r="G45" s="72"/>
      <c r="H45" s="74"/>
      <c r="I45" s="71"/>
      <c r="J45" s="72"/>
      <c r="K45" s="72"/>
      <c r="L45" s="74"/>
      <c r="M45" s="75"/>
      <c r="N45" s="72"/>
      <c r="O45" s="72"/>
      <c r="P45" s="74"/>
      <c r="Q45" s="180"/>
      <c r="R45" s="71"/>
      <c r="S45" s="72"/>
      <c r="T45" s="72"/>
      <c r="U45" s="73"/>
      <c r="V45" s="71"/>
      <c r="W45" s="72"/>
      <c r="X45" s="72"/>
      <c r="Y45" s="74"/>
      <c r="Z45" s="71"/>
      <c r="AA45" s="72"/>
      <c r="AB45" s="72"/>
      <c r="AC45" s="74"/>
      <c r="AD45" s="71"/>
      <c r="AE45" s="72"/>
      <c r="AF45" s="72"/>
      <c r="AG45" s="74"/>
    </row>
    <row r="46" spans="1:33" s="66" customFormat="1" ht="15" customHeight="1" thickBot="1">
      <c r="A46" s="76"/>
      <c r="B46" s="77"/>
      <c r="C46" s="78"/>
      <c r="D46" s="77"/>
      <c r="E46" s="79"/>
      <c r="F46" s="77"/>
      <c r="G46" s="78"/>
      <c r="H46" s="80"/>
      <c r="I46" s="79"/>
      <c r="J46" s="77"/>
      <c r="K46" s="78"/>
      <c r="L46" s="80"/>
      <c r="N46" s="77"/>
      <c r="O46" s="78"/>
      <c r="P46" s="81"/>
      <c r="Q46" s="171"/>
      <c r="R46" s="76"/>
      <c r="S46" s="77"/>
      <c r="T46" s="78"/>
      <c r="U46" s="77"/>
      <c r="V46" s="79"/>
      <c r="W46" s="77"/>
      <c r="X46" s="78"/>
      <c r="Y46" s="80"/>
      <c r="Z46" s="79"/>
      <c r="AA46" s="77"/>
      <c r="AB46" s="78"/>
      <c r="AC46" s="80"/>
      <c r="AE46" s="77"/>
      <c r="AF46" s="78"/>
      <c r="AG46" s="81"/>
    </row>
    <row r="47" spans="1:33" s="66" customFormat="1" ht="15" customHeight="1" thickBot="1">
      <c r="A47" s="138" t="s">
        <v>52</v>
      </c>
      <c r="B47" s="82" t="e">
        <f>MAX(B39:B45)</f>
        <v>#DIV/0!</v>
      </c>
      <c r="C47" s="83"/>
      <c r="D47" s="84"/>
      <c r="E47" s="138" t="s">
        <v>52</v>
      </c>
      <c r="F47" s="82" t="e">
        <f>MAX(F39:F45)</f>
        <v>#DIV/0!</v>
      </c>
      <c r="G47" s="83"/>
      <c r="H47" s="84"/>
      <c r="I47" s="138" t="s">
        <v>52</v>
      </c>
      <c r="J47" s="82" t="e">
        <f>MAX(J39:J45)</f>
        <v>#DIV/0!</v>
      </c>
      <c r="K47" s="83"/>
      <c r="L47" s="84"/>
      <c r="M47" s="139" t="s">
        <v>52</v>
      </c>
      <c r="N47" s="82" t="e">
        <f>MAX(N39:N45)</f>
        <v>#DIV/0!</v>
      </c>
      <c r="O47" s="83"/>
      <c r="P47" s="85"/>
      <c r="Q47" s="171"/>
      <c r="R47" s="140" t="s">
        <v>53</v>
      </c>
      <c r="S47" s="86" t="e">
        <f>MIN(S39:S45)</f>
        <v>#DIV/0!</v>
      </c>
      <c r="T47" s="87"/>
      <c r="U47" s="88"/>
      <c r="V47" s="140" t="s">
        <v>53</v>
      </c>
      <c r="W47" s="86" t="e">
        <f>MIN(W39:W45)</f>
        <v>#DIV/0!</v>
      </c>
      <c r="X47" s="87"/>
      <c r="Y47" s="88"/>
      <c r="Z47" s="140" t="s">
        <v>53</v>
      </c>
      <c r="AA47" s="86" t="e">
        <f>MIN(AA39:AA45)</f>
        <v>#DIV/0!</v>
      </c>
      <c r="AB47" s="87"/>
      <c r="AC47" s="88"/>
      <c r="AD47" s="140" t="s">
        <v>53</v>
      </c>
      <c r="AE47" s="86" t="e">
        <f>MIN(AE39:AE45)</f>
        <v>#DIV/0!</v>
      </c>
      <c r="AF47" s="87"/>
      <c r="AG47" s="89"/>
    </row>
    <row r="48" spans="1:33" s="66" customFormat="1" ht="15" customHeight="1">
      <c r="A48" s="178" t="s">
        <v>2</v>
      </c>
      <c r="B48" s="48" t="e">
        <f>IF(B50="-","-",LOG(B50))</f>
        <v>#DIV/0!</v>
      </c>
      <c r="C48" s="90"/>
      <c r="D48" s="80"/>
      <c r="E48" s="141" t="s">
        <v>2</v>
      </c>
      <c r="F48" s="48" t="e">
        <f>IF(F50="-","-",LOG(F50))</f>
        <v>#DIV/0!</v>
      </c>
      <c r="G48" s="77"/>
      <c r="H48" s="80"/>
      <c r="I48" s="141" t="s">
        <v>2</v>
      </c>
      <c r="J48" s="48" t="e">
        <f>IF(J50="-","-",LOG(J50))</f>
        <v>#DIV/0!</v>
      </c>
      <c r="K48" s="77"/>
      <c r="L48" s="80"/>
      <c r="M48" s="141" t="s">
        <v>2</v>
      </c>
      <c r="N48" s="165" t="e">
        <f>IF(N50="-","-",LOG(N50))</f>
        <v>#DIV/0!</v>
      </c>
      <c r="O48" s="77"/>
      <c r="P48" s="81"/>
      <c r="Q48" s="171"/>
      <c r="R48" s="178"/>
      <c r="S48" s="48"/>
      <c r="T48" s="90"/>
      <c r="U48" s="80"/>
      <c r="V48" s="141"/>
      <c r="W48" s="48"/>
      <c r="X48" s="77"/>
      <c r="Y48" s="80"/>
      <c r="Z48" s="141"/>
      <c r="AA48" s="48"/>
      <c r="AB48" s="77"/>
      <c r="AC48" s="80"/>
      <c r="AD48" s="141"/>
      <c r="AE48" s="165"/>
      <c r="AF48" s="77"/>
      <c r="AG48" s="81"/>
    </row>
    <row r="49" spans="1:33" s="66" customFormat="1" ht="15" customHeight="1">
      <c r="A49" s="178" t="s">
        <v>3</v>
      </c>
      <c r="B49" s="48" t="e">
        <f>IF(B51="-","-",LOG(B51))</f>
        <v>#DIV/0!</v>
      </c>
      <c r="C49" s="90"/>
      <c r="D49" s="80"/>
      <c r="E49" s="141" t="s">
        <v>3</v>
      </c>
      <c r="F49" s="48" t="e">
        <f>IF(F51="-","-",LOG(F51))</f>
        <v>#DIV/0!</v>
      </c>
      <c r="G49" s="77"/>
      <c r="H49" s="80"/>
      <c r="I49" s="141" t="s">
        <v>3</v>
      </c>
      <c r="J49" s="48" t="e">
        <f>IF(J51="-","-",LOG(J51))</f>
        <v>#DIV/0!</v>
      </c>
      <c r="K49" s="77"/>
      <c r="L49" s="80"/>
      <c r="M49" s="141" t="s">
        <v>3</v>
      </c>
      <c r="N49" s="165" t="e">
        <f>IF(N51="-","-",LOG(N51))</f>
        <v>#DIV/0!</v>
      </c>
      <c r="O49" s="77"/>
      <c r="P49" s="81"/>
      <c r="Q49" s="171"/>
      <c r="R49" s="178" t="s">
        <v>4</v>
      </c>
      <c r="S49" s="48" t="e">
        <f>IF(S51="-","-",LOG(S51))</f>
        <v>#DIV/0!</v>
      </c>
      <c r="T49" s="90"/>
      <c r="U49" s="80"/>
      <c r="V49" s="141" t="s">
        <v>4</v>
      </c>
      <c r="W49" s="48" t="e">
        <f>IF(W51="-","-",LOG(W51))</f>
        <v>#DIV/0!</v>
      </c>
      <c r="X49" s="77"/>
      <c r="Y49" s="80"/>
      <c r="Z49" s="141" t="s">
        <v>4</v>
      </c>
      <c r="AA49" s="48" t="e">
        <f>IF(AA51="-","-",LOG(AA51))</f>
        <v>#DIV/0!</v>
      </c>
      <c r="AB49" s="77"/>
      <c r="AC49" s="80"/>
      <c r="AD49" s="141" t="s">
        <v>4</v>
      </c>
      <c r="AE49" s="165" t="e">
        <f>IF(AE51="-","-",LOG(AE51))</f>
        <v>#DIV/0!</v>
      </c>
      <c r="AF49" s="77"/>
      <c r="AG49" s="81"/>
    </row>
    <row r="50" spans="1:33" s="93" customFormat="1" ht="15" customHeight="1">
      <c r="A50" s="142" t="s">
        <v>0</v>
      </c>
      <c r="B50" s="91" t="e">
        <f>IF(D85&gt;0,D85,"-")</f>
        <v>#DIV/0!</v>
      </c>
      <c r="C50" s="159"/>
      <c r="D50" s="160"/>
      <c r="E50" s="142" t="s">
        <v>0</v>
      </c>
      <c r="F50" s="91" t="e">
        <f>IF(H85&gt;0,H85,"-")</f>
        <v>#DIV/0!</v>
      </c>
      <c r="G50" s="159"/>
      <c r="H50" s="160"/>
      <c r="I50" s="142" t="s">
        <v>0</v>
      </c>
      <c r="J50" s="91" t="e">
        <f>IF(L85&gt;0,L85,"-")</f>
        <v>#DIV/0!</v>
      </c>
      <c r="K50" s="159"/>
      <c r="L50" s="160"/>
      <c r="M50" s="142" t="s">
        <v>0</v>
      </c>
      <c r="N50" s="91" t="e">
        <f>IF(P85&gt;0,P85,"-")</f>
        <v>#DIV/0!</v>
      </c>
      <c r="O50" s="159"/>
      <c r="P50" s="160"/>
      <c r="Q50" s="172"/>
      <c r="R50" s="142"/>
      <c r="S50" s="91"/>
      <c r="T50" s="159"/>
      <c r="U50" s="160"/>
      <c r="V50" s="142"/>
      <c r="W50" s="91"/>
      <c r="X50" s="159"/>
      <c r="Y50" s="160"/>
      <c r="Z50" s="142"/>
      <c r="AA50" s="91"/>
      <c r="AB50" s="159"/>
      <c r="AC50" s="160"/>
      <c r="AD50" s="142"/>
      <c r="AE50" s="91"/>
      <c r="AF50" s="159"/>
      <c r="AG50" s="160"/>
    </row>
    <row r="51" spans="1:33" s="93" customFormat="1" ht="15" customHeight="1" thickBot="1">
      <c r="A51" s="143" t="s">
        <v>1</v>
      </c>
      <c r="B51" s="94" t="e">
        <f>IF(D74&gt;0,D74,"-")</f>
        <v>#DIV/0!</v>
      </c>
      <c r="C51" s="161"/>
      <c r="D51" s="162"/>
      <c r="E51" s="143" t="s">
        <v>1</v>
      </c>
      <c r="F51" s="94" t="e">
        <f>IF(H74&gt;0,H74,"-")</f>
        <v>#DIV/0!</v>
      </c>
      <c r="G51" s="161"/>
      <c r="H51" s="162"/>
      <c r="I51" s="143" t="s">
        <v>1</v>
      </c>
      <c r="J51" s="94" t="e">
        <f>IF(L74&gt;0,L74,"-")</f>
        <v>#DIV/0!</v>
      </c>
      <c r="K51" s="161"/>
      <c r="L51" s="162"/>
      <c r="M51" s="143" t="s">
        <v>1</v>
      </c>
      <c r="N51" s="94" t="e">
        <f>IF(P74&gt;0,P74,"-")</f>
        <v>#DIV/0!</v>
      </c>
      <c r="O51" s="161"/>
      <c r="P51" s="162"/>
      <c r="Q51" s="172"/>
      <c r="R51" s="143" t="s">
        <v>5</v>
      </c>
      <c r="S51" s="94" t="e">
        <f>IF(U62&gt;0,U62,"-")</f>
        <v>#DIV/0!</v>
      </c>
      <c r="T51" s="161"/>
      <c r="U51" s="162"/>
      <c r="V51" s="143" t="s">
        <v>5</v>
      </c>
      <c r="W51" s="94" t="e">
        <f>IF(Y62&gt;0,Y62,"-")</f>
        <v>#DIV/0!</v>
      </c>
      <c r="X51" s="161"/>
      <c r="Y51" s="162"/>
      <c r="Z51" s="143" t="s">
        <v>5</v>
      </c>
      <c r="AA51" s="94" t="e">
        <f>IF(AC62&gt;0,AC62,"-")</f>
        <v>#DIV/0!</v>
      </c>
      <c r="AB51" s="161"/>
      <c r="AC51" s="162"/>
      <c r="AD51" s="143" t="s">
        <v>5</v>
      </c>
      <c r="AE51" s="94" t="e">
        <f>IF(AG62&gt;0,AG62,"-")</f>
        <v>#DIV/0!</v>
      </c>
      <c r="AF51" s="161"/>
      <c r="AG51" s="162"/>
    </row>
    <row r="52" spans="14:33" s="66" customFormat="1" ht="15" customHeight="1" thickBot="1">
      <c r="N52" s="28"/>
      <c r="Q52" s="173"/>
      <c r="R52" s="144" t="s">
        <v>54</v>
      </c>
      <c r="S52" s="239" t="str">
        <f>S2</f>
        <v>TAM</v>
      </c>
      <c r="T52" s="239"/>
      <c r="U52" s="250"/>
      <c r="V52" s="144" t="s">
        <v>54</v>
      </c>
      <c r="W52" s="251" t="str">
        <f>V2</f>
        <v>Flu.</v>
      </c>
      <c r="X52" s="251"/>
      <c r="Y52" s="252"/>
      <c r="Z52" s="144" t="s">
        <v>54</v>
      </c>
      <c r="AA52" s="246">
        <f>Y2</f>
        <v>0</v>
      </c>
      <c r="AB52" s="246"/>
      <c r="AC52" s="247"/>
      <c r="AD52" s="144" t="s">
        <v>54</v>
      </c>
      <c r="AE52" s="242">
        <f>AB2</f>
        <v>0</v>
      </c>
      <c r="AF52" s="242"/>
      <c r="AG52" s="243"/>
    </row>
    <row r="53" spans="17:33" s="66" customFormat="1" ht="15" customHeight="1" thickBot="1">
      <c r="Q53" s="173"/>
      <c r="R53" s="145"/>
      <c r="S53" s="239" t="str">
        <f>S3</f>
        <v>Tamoxifen</v>
      </c>
      <c r="T53" s="239"/>
      <c r="U53" s="250"/>
      <c r="V53" s="79"/>
      <c r="W53" s="254" t="str">
        <f>V3</f>
        <v>Flutamide</v>
      </c>
      <c r="X53" s="254"/>
      <c r="Y53" s="255"/>
      <c r="Z53" s="79"/>
      <c r="AA53" s="258">
        <f>Y3</f>
        <v>0</v>
      </c>
      <c r="AB53" s="258"/>
      <c r="AC53" s="259"/>
      <c r="AE53" s="266">
        <f>AB3</f>
        <v>0</v>
      </c>
      <c r="AF53" s="266"/>
      <c r="AG53" s="267"/>
    </row>
    <row r="54" spans="17:33" s="66" customFormat="1" ht="15" customHeight="1">
      <c r="Q54" s="173"/>
      <c r="R54" s="79" t="s">
        <v>48</v>
      </c>
      <c r="S54" s="146"/>
      <c r="U54" s="96"/>
      <c r="V54" s="117" t="s">
        <v>48</v>
      </c>
      <c r="W54" s="97"/>
      <c r="X54" s="97"/>
      <c r="Y54" s="98"/>
      <c r="Z54" s="117" t="s">
        <v>48</v>
      </c>
      <c r="AA54" s="97"/>
      <c r="AB54" s="97"/>
      <c r="AC54" s="98"/>
      <c r="AD54" s="117" t="s">
        <v>48</v>
      </c>
      <c r="AE54" s="97"/>
      <c r="AF54" s="97"/>
      <c r="AG54" s="98"/>
    </row>
    <row r="55" spans="17:33" s="66" customFormat="1" ht="15" customHeight="1">
      <c r="Q55" s="173"/>
      <c r="R55" s="69">
        <f aca="true" t="shared" si="56" ref="R55:S60">R39</f>
        <v>-5</v>
      </c>
      <c r="S55" s="28" t="e">
        <f t="shared" si="56"/>
        <v>#DIV/0!</v>
      </c>
      <c r="T55" s="78" t="e">
        <f aca="true" t="shared" si="57" ref="T55:T60">IF(100-S55&gt;=20,"&gt;=20%IC","&lt;20%IC")</f>
        <v>#DIV/0!</v>
      </c>
      <c r="U55" s="92" t="e">
        <f>IF(AND(T55="&gt;=20%IC",T56="&lt;20%IC",COUNT(U56)=0),10^((80-INTERCEPT(S55:S56,R55:R56))/SLOPE(S55:S56,R55:R56)),"×")</f>
        <v>#DIV/0!</v>
      </c>
      <c r="V55" s="69">
        <f aca="true" t="shared" si="58" ref="V55:W60">V39</f>
        <v>-4</v>
      </c>
      <c r="W55" s="28" t="e">
        <f t="shared" si="58"/>
        <v>#DIV/0!</v>
      </c>
      <c r="X55" s="78" t="e">
        <f aca="true" t="shared" si="59" ref="X55:X60">IF(100-W55&gt;=20,"&gt;=20%IC","&lt;20%IC")</f>
        <v>#DIV/0!</v>
      </c>
      <c r="Y55" s="92" t="e">
        <f>IF(AND(X55="&gt;=20%IC",X56="&lt;20%IC",COUNT(Y56)=0),10^((80-INTERCEPT(W55:W56,V55:V56))/SLOPE(W55:W56,V55:V56)),"×")</f>
        <v>#DIV/0!</v>
      </c>
      <c r="Z55" s="69" t="e">
        <f aca="true" t="shared" si="60" ref="Z55:AA60">Z39</f>
        <v>#NUM!</v>
      </c>
      <c r="AA55" s="28" t="e">
        <f t="shared" si="60"/>
        <v>#DIV/0!</v>
      </c>
      <c r="AB55" s="78" t="e">
        <f aca="true" t="shared" si="61" ref="AB55:AB60">IF(100-AA55&gt;=20,"&gt;=20%IC","&lt;20%IC")</f>
        <v>#DIV/0!</v>
      </c>
      <c r="AC55" s="92" t="e">
        <f>IF(AND(AB55="&gt;=20%IC",AB56="&lt;20%IC",COUNT(AC56)=0),10^((80-INTERCEPT(AA55:AA56,Z55:Z56))/SLOPE(AA55:AA56,Z55:Z56)),"×")</f>
        <v>#DIV/0!</v>
      </c>
      <c r="AD55" s="69" t="e">
        <f aca="true" t="shared" si="62" ref="AD55:AE60">AD39</f>
        <v>#NUM!</v>
      </c>
      <c r="AE55" s="28" t="e">
        <f t="shared" si="62"/>
        <v>#DIV/0!</v>
      </c>
      <c r="AF55" s="78" t="e">
        <f aca="true" t="shared" si="63" ref="AF55:AF60">IF(100-AE55&gt;=20,"&gt;=20%IC","&lt;20%IC")</f>
        <v>#DIV/0!</v>
      </c>
      <c r="AG55" s="92" t="e">
        <f>IF(AND(AF55="&gt;=20%IC",AF56="&lt;20%IC",COUNT(AG56)=0),10^((80-INTERCEPT(AE55:AE56,AD55:AD56))/SLOPE(AE55:AE56,AD55:AD56)),"×")</f>
        <v>#DIV/0!</v>
      </c>
    </row>
    <row r="56" spans="17:33" s="66" customFormat="1" ht="15" customHeight="1">
      <c r="Q56" s="173"/>
      <c r="R56" s="69">
        <f t="shared" si="56"/>
        <v>-6</v>
      </c>
      <c r="S56" s="28" t="e">
        <f t="shared" si="56"/>
        <v>#DIV/0!</v>
      </c>
      <c r="T56" s="78" t="e">
        <f t="shared" si="57"/>
        <v>#DIV/0!</v>
      </c>
      <c r="U56" s="92" t="e">
        <f>IF(AND(T56="&gt;=20%IC",T57="&lt;20%IC",COUNT(U57)=0),10^((80-INTERCEPT(S56:S57,R56:R57))/SLOPE(S56:S57,R56:R57)),"×")</f>
        <v>#DIV/0!</v>
      </c>
      <c r="V56" s="69">
        <f t="shared" si="58"/>
        <v>-5</v>
      </c>
      <c r="W56" s="28" t="e">
        <f t="shared" si="58"/>
        <v>#DIV/0!</v>
      </c>
      <c r="X56" s="78" t="e">
        <f t="shared" si="59"/>
        <v>#DIV/0!</v>
      </c>
      <c r="Y56" s="92" t="e">
        <f>IF(AND(X56="&gt;=20%IC",X57="&lt;20%IC",COUNT(Y57)=0),10^((80-INTERCEPT(W56:W57,V56:V57))/SLOPE(W56:W57,V56:V57)),"×")</f>
        <v>#DIV/0!</v>
      </c>
      <c r="Z56" s="69" t="e">
        <f t="shared" si="60"/>
        <v>#NUM!</v>
      </c>
      <c r="AA56" s="28" t="e">
        <f t="shared" si="60"/>
        <v>#DIV/0!</v>
      </c>
      <c r="AB56" s="78" t="e">
        <f t="shared" si="61"/>
        <v>#DIV/0!</v>
      </c>
      <c r="AC56" s="92" t="e">
        <f>IF(AND(AB56="&gt;=20%IC",AB57="&lt;20%IC",COUNT(AC57)=0),10^((80-INTERCEPT(AA56:AA57,Z56:Z57))/SLOPE(AA56:AA57,Z56:Z57)),"×")</f>
        <v>#DIV/0!</v>
      </c>
      <c r="AD56" s="69" t="e">
        <f t="shared" si="62"/>
        <v>#NUM!</v>
      </c>
      <c r="AE56" s="28" t="e">
        <f t="shared" si="62"/>
        <v>#DIV/0!</v>
      </c>
      <c r="AF56" s="78" t="e">
        <f t="shared" si="63"/>
        <v>#DIV/0!</v>
      </c>
      <c r="AG56" s="92" t="e">
        <f>IF(AND(AF56="&gt;=20%IC",AF57="&lt;20%IC",COUNT(AG57)=0),10^((80-INTERCEPT(AE56:AE57,AD56:AD57))/SLOPE(AE56:AE57,AD56:AD57)),"×")</f>
        <v>#DIV/0!</v>
      </c>
    </row>
    <row r="57" spans="17:33" s="66" customFormat="1" ht="15" customHeight="1">
      <c r="Q57" s="173"/>
      <c r="R57" s="69">
        <f t="shared" si="56"/>
        <v>-7</v>
      </c>
      <c r="S57" s="28" t="e">
        <f t="shared" si="56"/>
        <v>#DIV/0!</v>
      </c>
      <c r="T57" s="78" t="e">
        <f t="shared" si="57"/>
        <v>#DIV/0!</v>
      </c>
      <c r="U57" s="92" t="e">
        <f>IF(AND(T57="&gt;=20%IC",T58="&lt;20%IC",COUNT(U58)=0),10^((80-INTERCEPT(S57:S58,R57:R58))/SLOPE(S57:S58,R57:R58)),"×")</f>
        <v>#DIV/0!</v>
      </c>
      <c r="V57" s="69">
        <f t="shared" si="58"/>
        <v>-6</v>
      </c>
      <c r="W57" s="28" t="e">
        <f t="shared" si="58"/>
        <v>#DIV/0!</v>
      </c>
      <c r="X57" s="78" t="e">
        <f t="shared" si="59"/>
        <v>#DIV/0!</v>
      </c>
      <c r="Y57" s="92" t="e">
        <f>IF(AND(X57="&gt;=20%IC",X58="&lt;20%IC",COUNT(Y58)=0),10^((80-INTERCEPT(W57:W58,V57:V58))/SLOPE(W57:W58,V57:V58)),"×")</f>
        <v>#DIV/0!</v>
      </c>
      <c r="Z57" s="69" t="e">
        <f t="shared" si="60"/>
        <v>#NUM!</v>
      </c>
      <c r="AA57" s="28" t="e">
        <f t="shared" si="60"/>
        <v>#DIV/0!</v>
      </c>
      <c r="AB57" s="78" t="e">
        <f t="shared" si="61"/>
        <v>#DIV/0!</v>
      </c>
      <c r="AC57" s="92" t="e">
        <f>IF(AND(AB57="&gt;=20%IC",AB58="&lt;20%IC",COUNT(AC58)=0),10^((80-INTERCEPT(AA57:AA58,Z57:Z58))/SLOPE(AA57:AA58,Z57:Z58)),"×")</f>
        <v>#DIV/0!</v>
      </c>
      <c r="AD57" s="69" t="e">
        <f t="shared" si="62"/>
        <v>#NUM!</v>
      </c>
      <c r="AE57" s="28" t="e">
        <f t="shared" si="62"/>
        <v>#DIV/0!</v>
      </c>
      <c r="AF57" s="78" t="e">
        <f t="shared" si="63"/>
        <v>#DIV/0!</v>
      </c>
      <c r="AG57" s="92" t="e">
        <f>IF(AND(AF57="&gt;=20%IC",AF58="&lt;20%IC",COUNT(AG58)=0),10^((80-INTERCEPT(AE57:AE58,AD57:AD58))/SLOPE(AE57:AE58,AD57:AD58)),"×")</f>
        <v>#DIV/0!</v>
      </c>
    </row>
    <row r="58" spans="17:33" s="66" customFormat="1" ht="15" customHeight="1">
      <c r="Q58" s="173"/>
      <c r="R58" s="69">
        <f t="shared" si="56"/>
        <v>-8</v>
      </c>
      <c r="S58" s="28" t="e">
        <f t="shared" si="56"/>
        <v>#DIV/0!</v>
      </c>
      <c r="T58" s="78" t="e">
        <f t="shared" si="57"/>
        <v>#DIV/0!</v>
      </c>
      <c r="U58" s="92" t="e">
        <f>IF(AND(T58="&gt;=20%IC",T59="&lt;20%IC",COUNT(U59)=0),10^((80-INTERCEPT(S58:S59,R58:R59))/SLOPE(S58:S59,R58:R59)),"×")</f>
        <v>#DIV/0!</v>
      </c>
      <c r="V58" s="69">
        <f t="shared" si="58"/>
        <v>-7</v>
      </c>
      <c r="W58" s="28" t="e">
        <f t="shared" si="58"/>
        <v>#DIV/0!</v>
      </c>
      <c r="X58" s="78" t="e">
        <f t="shared" si="59"/>
        <v>#DIV/0!</v>
      </c>
      <c r="Y58" s="92" t="e">
        <f>IF(AND(X58="&gt;=20%IC",X59="&lt;20%IC",COUNT(Y59)=0),10^((80-INTERCEPT(W58:W59,V58:V59))/SLOPE(W58:W59,V58:V59)),"×")</f>
        <v>#DIV/0!</v>
      </c>
      <c r="Z58" s="69" t="e">
        <f t="shared" si="60"/>
        <v>#NUM!</v>
      </c>
      <c r="AA58" s="28" t="e">
        <f t="shared" si="60"/>
        <v>#DIV/0!</v>
      </c>
      <c r="AB58" s="78" t="e">
        <f t="shared" si="61"/>
        <v>#DIV/0!</v>
      </c>
      <c r="AC58" s="92" t="e">
        <f>IF(AND(AB58="&gt;=20%IC",AB59="&lt;20%IC",COUNT(AC59)=0),10^((80-INTERCEPT(AA58:AA59,Z58:Z59))/SLOPE(AA58:AA59,Z58:Z59)),"×")</f>
        <v>#DIV/0!</v>
      </c>
      <c r="AD58" s="69" t="e">
        <f t="shared" si="62"/>
        <v>#NUM!</v>
      </c>
      <c r="AE58" s="28" t="e">
        <f t="shared" si="62"/>
        <v>#DIV/0!</v>
      </c>
      <c r="AF58" s="78" t="e">
        <f t="shared" si="63"/>
        <v>#DIV/0!</v>
      </c>
      <c r="AG58" s="92" t="e">
        <f>IF(AND(AF58="&gt;=20%IC",AF59="&lt;20%IC",COUNT(AG59)=0),10^((80-INTERCEPT(AE58:AE59,AD58:AD59))/SLOPE(AE58:AE59,AD58:AD59)),"×")</f>
        <v>#DIV/0!</v>
      </c>
    </row>
    <row r="59" spans="17:33" s="66" customFormat="1" ht="15" customHeight="1">
      <c r="Q59" s="173"/>
      <c r="R59" s="69">
        <f t="shared" si="56"/>
        <v>-9</v>
      </c>
      <c r="S59" s="28" t="e">
        <f t="shared" si="56"/>
        <v>#DIV/0!</v>
      </c>
      <c r="T59" s="78" t="e">
        <f t="shared" si="57"/>
        <v>#DIV/0!</v>
      </c>
      <c r="U59" s="92" t="e">
        <f>IF(AND(T59="&gt;=20%IC",T60="&lt;20%IC",COUNT(U60)=0),10^((80-INTERCEPT(S59:S60,R59:R60))/SLOPE(S59:S60,R59:R60)),"×")</f>
        <v>#DIV/0!</v>
      </c>
      <c r="V59" s="69">
        <f t="shared" si="58"/>
        <v>-8</v>
      </c>
      <c r="W59" s="28" t="e">
        <f t="shared" si="58"/>
        <v>#DIV/0!</v>
      </c>
      <c r="X59" s="78" t="e">
        <f t="shared" si="59"/>
        <v>#DIV/0!</v>
      </c>
      <c r="Y59" s="92" t="e">
        <f>IF(AND(X59="&gt;=20%IC",X60="&lt;20%IC",COUNT(Y60)=0),10^((80-INTERCEPT(W59:W60,V59:V60))/SLOPE(W59:W60,V59:V60)),"×")</f>
        <v>#DIV/0!</v>
      </c>
      <c r="Z59" s="69" t="e">
        <f t="shared" si="60"/>
        <v>#NUM!</v>
      </c>
      <c r="AA59" s="28" t="e">
        <f t="shared" si="60"/>
        <v>#DIV/0!</v>
      </c>
      <c r="AB59" s="78" t="e">
        <f t="shared" si="61"/>
        <v>#DIV/0!</v>
      </c>
      <c r="AC59" s="92" t="e">
        <f>IF(AND(AB59="&gt;=20%IC",AB60="&lt;20%IC",COUNT(AC60)=0),10^((80-INTERCEPT(AA59:AA60,Z59:Z60))/SLOPE(AA59:AA60,Z59:Z60)),"×")</f>
        <v>#DIV/0!</v>
      </c>
      <c r="AD59" s="69" t="e">
        <f t="shared" si="62"/>
        <v>#NUM!</v>
      </c>
      <c r="AE59" s="28" t="e">
        <f t="shared" si="62"/>
        <v>#DIV/0!</v>
      </c>
      <c r="AF59" s="78" t="e">
        <f t="shared" si="63"/>
        <v>#DIV/0!</v>
      </c>
      <c r="AG59" s="92" t="e">
        <f>IF(AND(AF59="&gt;=20%IC",AF60="&lt;20%IC",COUNT(AG60)=0),10^((80-INTERCEPT(AE59:AE60,AD59:AD60))/SLOPE(AE59:AE60,AD59:AD60)),"×")</f>
        <v>#DIV/0!</v>
      </c>
    </row>
    <row r="60" spans="17:33" s="66" customFormat="1" ht="15" customHeight="1">
      <c r="Q60" s="173"/>
      <c r="R60" s="69">
        <f t="shared" si="56"/>
        <v>-10</v>
      </c>
      <c r="S60" s="28" t="e">
        <f t="shared" si="56"/>
        <v>#DIV/0!</v>
      </c>
      <c r="T60" s="78" t="e">
        <f t="shared" si="57"/>
        <v>#DIV/0!</v>
      </c>
      <c r="U60" s="92"/>
      <c r="V60" s="69">
        <f t="shared" si="58"/>
        <v>-9</v>
      </c>
      <c r="W60" s="28" t="e">
        <f t="shared" si="58"/>
        <v>#DIV/0!</v>
      </c>
      <c r="X60" s="78" t="e">
        <f t="shared" si="59"/>
        <v>#DIV/0!</v>
      </c>
      <c r="Y60" s="92"/>
      <c r="Z60" s="69" t="e">
        <f t="shared" si="60"/>
        <v>#NUM!</v>
      </c>
      <c r="AA60" s="28" t="e">
        <f t="shared" si="60"/>
        <v>#DIV/0!</v>
      </c>
      <c r="AB60" s="78" t="e">
        <f t="shared" si="61"/>
        <v>#DIV/0!</v>
      </c>
      <c r="AC60" s="92"/>
      <c r="AD60" s="69" t="e">
        <f t="shared" si="62"/>
        <v>#NUM!</v>
      </c>
      <c r="AE60" s="28" t="e">
        <f t="shared" si="62"/>
        <v>#DIV/0!</v>
      </c>
      <c r="AF60" s="78" t="e">
        <f t="shared" si="63"/>
        <v>#DIV/0!</v>
      </c>
      <c r="AG60" s="92"/>
    </row>
    <row r="61" spans="17:33" s="66" customFormat="1" ht="15" customHeight="1">
      <c r="Q61" s="173"/>
      <c r="R61" s="69"/>
      <c r="S61" s="28"/>
      <c r="T61" s="78"/>
      <c r="U61" s="92"/>
      <c r="V61" s="69"/>
      <c r="W61" s="28"/>
      <c r="X61" s="78"/>
      <c r="Y61" s="92"/>
      <c r="Z61" s="69"/>
      <c r="AA61" s="28"/>
      <c r="AB61" s="78"/>
      <c r="AC61" s="92"/>
      <c r="AD61" s="69"/>
      <c r="AE61" s="28"/>
      <c r="AF61" s="78"/>
      <c r="AG61" s="92"/>
    </row>
    <row r="62" spans="17:33" s="66" customFormat="1" ht="15" customHeight="1" thickBot="1">
      <c r="Q62" s="173"/>
      <c r="R62" s="99"/>
      <c r="S62" s="100"/>
      <c r="T62" s="100"/>
      <c r="U62" s="95" t="e">
        <f>MIN(U55:U61)</f>
        <v>#DIV/0!</v>
      </c>
      <c r="V62" s="99"/>
      <c r="W62" s="100"/>
      <c r="X62" s="100"/>
      <c r="Y62" s="95" t="e">
        <f>MIN(Y55:Y61)</f>
        <v>#DIV/0!</v>
      </c>
      <c r="Z62" s="99"/>
      <c r="AA62" s="100"/>
      <c r="AB62" s="100"/>
      <c r="AC62" s="95" t="e">
        <f>MIN(AC55:AC61)</f>
        <v>#DIV/0!</v>
      </c>
      <c r="AD62" s="99"/>
      <c r="AE62" s="100"/>
      <c r="AF62" s="100"/>
      <c r="AG62" s="95" t="e">
        <f>MIN(AG55:AG61)</f>
        <v>#DIV/0!</v>
      </c>
    </row>
    <row r="63" spans="17:33" s="66" customFormat="1" ht="15" customHeight="1" thickBot="1">
      <c r="Q63" s="173"/>
      <c r="R63" s="305" t="s">
        <v>31</v>
      </c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7"/>
    </row>
    <row r="64" spans="1:33" s="66" customFormat="1" ht="15" customHeight="1" thickBot="1">
      <c r="A64" s="144" t="s">
        <v>55</v>
      </c>
      <c r="B64" s="239" t="str">
        <f>B2</f>
        <v>TAM</v>
      </c>
      <c r="C64" s="239"/>
      <c r="D64" s="250"/>
      <c r="E64" s="144" t="s">
        <v>55</v>
      </c>
      <c r="F64" s="251" t="str">
        <f>E2</f>
        <v>Flu.</v>
      </c>
      <c r="G64" s="251"/>
      <c r="H64" s="252"/>
      <c r="I64" s="144" t="s">
        <v>55</v>
      </c>
      <c r="J64" s="246">
        <f>H2</f>
        <v>0</v>
      </c>
      <c r="K64" s="246"/>
      <c r="L64" s="247"/>
      <c r="M64" s="144" t="s">
        <v>55</v>
      </c>
      <c r="N64" s="242">
        <f>K2</f>
        <v>0</v>
      </c>
      <c r="O64" s="242"/>
      <c r="P64" s="243"/>
      <c r="Q64" s="174"/>
      <c r="R64" s="202" t="s">
        <v>55</v>
      </c>
      <c r="S64" s="284" t="str">
        <f>S2</f>
        <v>TAM</v>
      </c>
      <c r="T64" s="284"/>
      <c r="U64" s="285"/>
      <c r="V64" s="202" t="s">
        <v>55</v>
      </c>
      <c r="W64" s="292" t="str">
        <f>V2</f>
        <v>Flu.</v>
      </c>
      <c r="X64" s="292"/>
      <c r="Y64" s="293"/>
      <c r="Z64" s="202" t="s">
        <v>55</v>
      </c>
      <c r="AA64" s="294">
        <f>Y2</f>
        <v>0</v>
      </c>
      <c r="AB64" s="294"/>
      <c r="AC64" s="295"/>
      <c r="AD64" s="202" t="s">
        <v>55</v>
      </c>
      <c r="AE64" s="282">
        <f>AB2</f>
        <v>0</v>
      </c>
      <c r="AF64" s="282"/>
      <c r="AG64" s="283"/>
    </row>
    <row r="65" spans="1:33" s="66" customFormat="1" ht="15" customHeight="1" thickBot="1">
      <c r="A65" s="145"/>
      <c r="B65" s="239" t="str">
        <f>B3</f>
        <v>Tamoxifen</v>
      </c>
      <c r="C65" s="239"/>
      <c r="D65" s="250"/>
      <c r="E65" s="79"/>
      <c r="F65" s="254" t="str">
        <f>E3</f>
        <v>Flutamide</v>
      </c>
      <c r="G65" s="254"/>
      <c r="H65" s="255"/>
      <c r="I65" s="79"/>
      <c r="J65" s="258">
        <f>H3</f>
        <v>0</v>
      </c>
      <c r="K65" s="258"/>
      <c r="L65" s="259"/>
      <c r="N65" s="266">
        <f>K3</f>
        <v>0</v>
      </c>
      <c r="O65" s="266"/>
      <c r="P65" s="267"/>
      <c r="Q65" s="174"/>
      <c r="R65" s="203"/>
      <c r="S65" s="284" t="str">
        <f>S3</f>
        <v>Tamoxifen</v>
      </c>
      <c r="T65" s="284"/>
      <c r="U65" s="285"/>
      <c r="V65" s="204"/>
      <c r="W65" s="286" t="str">
        <f>V3</f>
        <v>Flutamide</v>
      </c>
      <c r="X65" s="286"/>
      <c r="Y65" s="287"/>
      <c r="Z65" s="204"/>
      <c r="AA65" s="288">
        <f>Y3</f>
        <v>0</v>
      </c>
      <c r="AB65" s="288"/>
      <c r="AC65" s="289"/>
      <c r="AD65" s="205"/>
      <c r="AE65" s="290">
        <f>AB3</f>
        <v>0</v>
      </c>
      <c r="AF65" s="290"/>
      <c r="AG65" s="291"/>
    </row>
    <row r="66" spans="1:33" s="66" customFormat="1" ht="15" customHeight="1">
      <c r="A66" s="79" t="s">
        <v>48</v>
      </c>
      <c r="B66" s="146"/>
      <c r="D66" s="96"/>
      <c r="E66" s="117" t="s">
        <v>48</v>
      </c>
      <c r="F66" s="97"/>
      <c r="G66" s="97"/>
      <c r="H66" s="98"/>
      <c r="I66" s="117" t="s">
        <v>48</v>
      </c>
      <c r="J66" s="97"/>
      <c r="K66" s="97"/>
      <c r="L66" s="98"/>
      <c r="M66" s="117" t="s">
        <v>48</v>
      </c>
      <c r="N66" s="97"/>
      <c r="O66" s="97"/>
      <c r="P66" s="98"/>
      <c r="Q66" s="173"/>
      <c r="R66" s="204" t="s">
        <v>48</v>
      </c>
      <c r="S66" s="206"/>
      <c r="T66" s="205"/>
      <c r="U66" s="207"/>
      <c r="V66" s="208" t="s">
        <v>48</v>
      </c>
      <c r="W66" s="209"/>
      <c r="X66" s="209"/>
      <c r="Y66" s="210"/>
      <c r="Z66" s="208" t="s">
        <v>48</v>
      </c>
      <c r="AA66" s="209"/>
      <c r="AB66" s="209"/>
      <c r="AC66" s="210"/>
      <c r="AD66" s="208" t="s">
        <v>48</v>
      </c>
      <c r="AE66" s="209"/>
      <c r="AF66" s="209"/>
      <c r="AG66" s="210"/>
    </row>
    <row r="67" spans="1:33" s="66" customFormat="1" ht="15" customHeight="1">
      <c r="A67" s="69">
        <f aca="true" t="shared" si="64" ref="A67:B72">A39</f>
        <v>-5</v>
      </c>
      <c r="B67" s="28" t="e">
        <f t="shared" si="64"/>
        <v>#DIV/0!</v>
      </c>
      <c r="C67" s="78" t="e">
        <f aca="true" t="shared" si="65" ref="C67:C72">IF(100-B67&gt;=30,"&gt;=30%IC","&lt;30%IC")</f>
        <v>#DIV/0!</v>
      </c>
      <c r="D67" s="92" t="e">
        <f>IF(AND(C67="&gt;=30%IC",C68="&lt;30%IC",COUNT(D68)=0),10^((70-INTERCEPT(B67:B68,$A67:$A68))/SLOPE(B67:B68,$A67:$A68)),"×")</f>
        <v>#DIV/0!</v>
      </c>
      <c r="E67" s="69">
        <f aca="true" t="shared" si="66" ref="E67:F72">E39</f>
        <v>-4</v>
      </c>
      <c r="F67" s="28" t="e">
        <f t="shared" si="66"/>
        <v>#DIV/0!</v>
      </c>
      <c r="G67" s="78" t="e">
        <f aca="true" t="shared" si="67" ref="G67:G72">IF(100-F67&gt;=30,"&gt;=30%IC","&lt;30%IC")</f>
        <v>#DIV/0!</v>
      </c>
      <c r="H67" s="92" t="e">
        <f>IF(AND(G67="&gt;=30%IC",G68="&lt;30%IC",COUNT(H68)=0),10^((70-INTERCEPT(F67:F68,$E67:$E68))/SLOPE(F67:F68,$E67:$E68)),"×")</f>
        <v>#DIV/0!</v>
      </c>
      <c r="I67" s="69" t="e">
        <f aca="true" t="shared" si="68" ref="I67:J72">I39</f>
        <v>#NUM!</v>
      </c>
      <c r="J67" s="28" t="e">
        <f t="shared" si="68"/>
        <v>#DIV/0!</v>
      </c>
      <c r="K67" s="78" t="e">
        <f aca="true" t="shared" si="69" ref="K67:K72">IF(100-J67&gt;=30,"&gt;=30%IC","&lt;30%IC")</f>
        <v>#DIV/0!</v>
      </c>
      <c r="L67" s="92" t="e">
        <f>IF(AND(K67="&gt;=30%IC",K68="&lt;30%IC",COUNT(L68)=0),10^((70-INTERCEPT(J67:J68,$I67:$I68))/SLOPE(J67:J68,$I67:$I68)),"×")</f>
        <v>#DIV/0!</v>
      </c>
      <c r="M67" s="69" t="e">
        <f aca="true" t="shared" si="70" ref="M67:N72">M39</f>
        <v>#NUM!</v>
      </c>
      <c r="N67" s="28" t="e">
        <f t="shared" si="70"/>
        <v>#DIV/0!</v>
      </c>
      <c r="O67" s="78" t="e">
        <f aca="true" t="shared" si="71" ref="O67:O72">IF(100-N67&gt;=30,"&gt;=30%IC","&lt;30%IC")</f>
        <v>#DIV/0!</v>
      </c>
      <c r="P67" s="92" t="e">
        <f>IF(AND(O67="&gt;=30%IC",O68="&lt;30%IC",COUNT(P68)=0),10^((70-INTERCEPT(N67:N68,$M67:$M68))/SLOPE(N67:N68,$M67:$M68)),"×")</f>
        <v>#DIV/0!</v>
      </c>
      <c r="Q67" s="175"/>
      <c r="R67" s="211">
        <f aca="true" t="shared" si="72" ref="R67:R72">R39</f>
        <v>-5</v>
      </c>
      <c r="S67" s="212" t="e">
        <f aca="true" t="shared" si="73" ref="S67:S72">B39/S39*100</f>
        <v>#DIV/0!</v>
      </c>
      <c r="T67" s="213" t="e">
        <f aca="true" t="shared" si="74" ref="T67:T72">IF(100-S67&gt;=30,"&gt;=30%IC","&lt;30%IC")</f>
        <v>#DIV/0!</v>
      </c>
      <c r="U67" s="214" t="e">
        <f>IF(AND(T67="&gt;=30%IC",T68="&lt;30%IC",COUNT(U68)=0),10^((70-INTERCEPT(S67:S68,A67:A68))/SLOPE(S67:S68,A67:A68)),"×")</f>
        <v>#DIV/0!</v>
      </c>
      <c r="V67" s="211">
        <f aca="true" t="shared" si="75" ref="V67:V72">V39</f>
        <v>-4</v>
      </c>
      <c r="W67" s="212" t="e">
        <f aca="true" t="shared" si="76" ref="W67:W72">F39/W39*100</f>
        <v>#DIV/0!</v>
      </c>
      <c r="X67" s="213" t="e">
        <f aca="true" t="shared" si="77" ref="X67:X72">IF(100-W67&gt;=30,"&gt;=30%IC","&lt;30%IC")</f>
        <v>#DIV/0!</v>
      </c>
      <c r="Y67" s="214" t="e">
        <f>IF(AND(X67="&gt;=30%IC",X68="&lt;30%IC",COUNT(Y68)=0),10^((70-INTERCEPT(W67:W68,E67:E68))/SLOPE(W67:W68,E67:E68)),"×")</f>
        <v>#DIV/0!</v>
      </c>
      <c r="Z67" s="211" t="e">
        <f aca="true" t="shared" si="78" ref="Z67:Z72">Z39</f>
        <v>#NUM!</v>
      </c>
      <c r="AA67" s="212" t="e">
        <f aca="true" t="shared" si="79" ref="AA67:AA72">J39/AA39*100</f>
        <v>#DIV/0!</v>
      </c>
      <c r="AB67" s="213" t="e">
        <f aca="true" t="shared" si="80" ref="AB67:AB72">IF(100-AA67&gt;=30,"&gt;=30%IC","&lt;30%IC")</f>
        <v>#DIV/0!</v>
      </c>
      <c r="AC67" s="214" t="e">
        <f>IF(AND(AB67="&gt;=30%IC",AB68="&lt;30%IC",COUNT(AC68)=0),10^((70-INTERCEPT(AA67:AA68,I67:I68))/SLOPE(AA67:AA68,I67:I68)),"×")</f>
        <v>#DIV/0!</v>
      </c>
      <c r="AD67" s="211" t="e">
        <f aca="true" t="shared" si="81" ref="AD67:AD72">AD39</f>
        <v>#NUM!</v>
      </c>
      <c r="AE67" s="212" t="e">
        <f aca="true" t="shared" si="82" ref="AE67:AE72">N39/AE39*100</f>
        <v>#DIV/0!</v>
      </c>
      <c r="AF67" s="213" t="e">
        <f aca="true" t="shared" si="83" ref="AF67:AF72">IF(100-AE67&gt;=30,"&gt;=30%IC","&lt;30%IC")</f>
        <v>#DIV/0!</v>
      </c>
      <c r="AG67" s="214" t="e">
        <f>IF(AND(AF67="&gt;=30%IC",AF68="&lt;30%IC",COUNT(AG68)=0),10^((70-INTERCEPT(AE67:AE68,M67:M68))/SLOPE(AE67:AE68,M67:M68)),"×")</f>
        <v>#DIV/0!</v>
      </c>
    </row>
    <row r="68" spans="1:33" s="66" customFormat="1" ht="15" customHeight="1">
      <c r="A68" s="69">
        <f t="shared" si="64"/>
        <v>-6</v>
      </c>
      <c r="B68" s="28" t="e">
        <f t="shared" si="64"/>
        <v>#DIV/0!</v>
      </c>
      <c r="C68" s="78" t="e">
        <f>IF(100-B68&gt;=30,"&gt;=30%IC","&lt;30%IC")</f>
        <v>#DIV/0!</v>
      </c>
      <c r="D68" s="92" t="e">
        <f>IF(AND(C68="&gt;=30%IC",C69="&lt;30%IC",COUNT(D69)=0),10^((70-INTERCEPT(B68:B69,$A68:$A69))/SLOPE(B68:B69,$A68:$A69)),"×")</f>
        <v>#DIV/0!</v>
      </c>
      <c r="E68" s="69">
        <f t="shared" si="66"/>
        <v>-5</v>
      </c>
      <c r="F68" s="28" t="e">
        <f t="shared" si="66"/>
        <v>#DIV/0!</v>
      </c>
      <c r="G68" s="78" t="e">
        <f t="shared" si="67"/>
        <v>#DIV/0!</v>
      </c>
      <c r="H68" s="92" t="e">
        <f>IF(AND(G68="&gt;=30%IC",G69="&lt;30%IC",COUNT(H69)=0),10^((70-INTERCEPT(F68:F69,$E68:$E69))/SLOPE(F68:F69,$E68:$E69)),"×")</f>
        <v>#DIV/0!</v>
      </c>
      <c r="I68" s="69" t="e">
        <f t="shared" si="68"/>
        <v>#NUM!</v>
      </c>
      <c r="J68" s="28" t="e">
        <f t="shared" si="68"/>
        <v>#DIV/0!</v>
      </c>
      <c r="K68" s="78" t="e">
        <f t="shared" si="69"/>
        <v>#DIV/0!</v>
      </c>
      <c r="L68" s="92" t="e">
        <f>IF(AND(K68="&gt;=30%IC",K69="&lt;30%IC",COUNT(L69)=0),10^((70-INTERCEPT(J68:J69,$I68:$I69))/SLOPE(J68:J69,$I68:$I69)),"×")</f>
        <v>#DIV/0!</v>
      </c>
      <c r="M68" s="69" t="e">
        <f t="shared" si="70"/>
        <v>#NUM!</v>
      </c>
      <c r="N68" s="28" t="e">
        <f t="shared" si="70"/>
        <v>#DIV/0!</v>
      </c>
      <c r="O68" s="78" t="e">
        <f t="shared" si="71"/>
        <v>#DIV/0!</v>
      </c>
      <c r="P68" s="92" t="e">
        <f>IF(AND(O68="&gt;=30%IC",O69="&lt;30%IC",COUNT(P69)=0),10^((70-INTERCEPT(N68:N69,$M68:$M69))/SLOPE(N68:N69,$M68:$M69)),"×")</f>
        <v>#DIV/0!</v>
      </c>
      <c r="Q68" s="175"/>
      <c r="R68" s="211">
        <f t="shared" si="72"/>
        <v>-6</v>
      </c>
      <c r="S68" s="212" t="e">
        <f t="shared" si="73"/>
        <v>#DIV/0!</v>
      </c>
      <c r="T68" s="213" t="e">
        <f>IF(100-S68&gt;=30,"&gt;=30%IC","&lt;30%IC")</f>
        <v>#DIV/0!</v>
      </c>
      <c r="U68" s="214" t="e">
        <f>IF(AND(T68="&gt;=30%IC",T69="&lt;30%IC",COUNT(U69)=0),10^((70-INTERCEPT(S68:S69,A68:A69))/SLOPE(S68:S69,A68:A69)),"×")</f>
        <v>#DIV/0!</v>
      </c>
      <c r="V68" s="211">
        <f t="shared" si="75"/>
        <v>-5</v>
      </c>
      <c r="W68" s="212" t="e">
        <f t="shared" si="76"/>
        <v>#DIV/0!</v>
      </c>
      <c r="X68" s="213" t="e">
        <f>IF(100-W68&gt;=30,"&gt;=30%IC","&lt;30%IC")</f>
        <v>#DIV/0!</v>
      </c>
      <c r="Y68" s="214" t="e">
        <f>IF(AND(X68="&gt;=30%IC",X69="&lt;30%IC",COUNT(Y69)=0),10^((70-INTERCEPT(W68:W69,E68:E69))/SLOPE(W68:W69,E68:E69)),"×")</f>
        <v>#DIV/0!</v>
      </c>
      <c r="Z68" s="211" t="e">
        <f t="shared" si="78"/>
        <v>#NUM!</v>
      </c>
      <c r="AA68" s="212" t="e">
        <f t="shared" si="79"/>
        <v>#DIV/0!</v>
      </c>
      <c r="AB68" s="213" t="e">
        <f>IF(100-AA68&gt;=30,"&gt;=30%IC","&lt;30%IC")</f>
        <v>#DIV/0!</v>
      </c>
      <c r="AC68" s="214" t="e">
        <f>IF(AND(AB68="&gt;=30%IC",AB69="&lt;30%IC",COUNT(AC69)=0),10^((70-INTERCEPT(AA68:AA69,I68:I69))/SLOPE(AA68:AA69,I68:I69)),"×")</f>
        <v>#DIV/0!</v>
      </c>
      <c r="AD68" s="211" t="e">
        <f t="shared" si="81"/>
        <v>#NUM!</v>
      </c>
      <c r="AE68" s="212" t="e">
        <f t="shared" si="82"/>
        <v>#DIV/0!</v>
      </c>
      <c r="AF68" s="213" t="e">
        <f>IF(100-AE68&gt;=30,"&gt;=30%IC","&lt;30%IC")</f>
        <v>#DIV/0!</v>
      </c>
      <c r="AG68" s="214" t="e">
        <f>IF(AND(AF68="&gt;=30%IC",AF69="&lt;30%IC",COUNT(AG69)=0),10^((70-INTERCEPT(AE68:AE69,M68:M69))/SLOPE(AE68:AE69,M68:M69)),"×")</f>
        <v>#DIV/0!</v>
      </c>
    </row>
    <row r="69" spans="1:33" s="66" customFormat="1" ht="15" customHeight="1">
      <c r="A69" s="69">
        <f t="shared" si="64"/>
        <v>-7</v>
      </c>
      <c r="B69" s="28" t="e">
        <f t="shared" si="64"/>
        <v>#DIV/0!</v>
      </c>
      <c r="C69" s="78" t="e">
        <f t="shared" si="65"/>
        <v>#DIV/0!</v>
      </c>
      <c r="D69" s="92" t="e">
        <f>IF(AND(C69="&gt;=30%IC",C70="&lt;30%IC",COUNT(D70)=0),10^((70-INTERCEPT(B69:B70,$A69:$A70))/SLOPE(B69:B70,$A69:$A70)),"×")</f>
        <v>#DIV/0!</v>
      </c>
      <c r="E69" s="69">
        <f t="shared" si="66"/>
        <v>-6</v>
      </c>
      <c r="F69" s="28" t="e">
        <f t="shared" si="66"/>
        <v>#DIV/0!</v>
      </c>
      <c r="G69" s="78" t="e">
        <f t="shared" si="67"/>
        <v>#DIV/0!</v>
      </c>
      <c r="H69" s="92" t="e">
        <f>IF(AND(G69="&gt;=30%IC",G70="&lt;30%IC",COUNT(H70)=0),10^((70-INTERCEPT(F69:F70,$E69:$E70))/SLOPE(F69:F70,$E69:$E70)),"×")</f>
        <v>#DIV/0!</v>
      </c>
      <c r="I69" s="69" t="e">
        <f t="shared" si="68"/>
        <v>#NUM!</v>
      </c>
      <c r="J69" s="28" t="e">
        <f t="shared" si="68"/>
        <v>#DIV/0!</v>
      </c>
      <c r="K69" s="78" t="e">
        <f t="shared" si="69"/>
        <v>#DIV/0!</v>
      </c>
      <c r="L69" s="92" t="e">
        <f>IF(AND(K69="&gt;=30%IC",K70="&lt;30%IC",COUNT(L70)=0),10^((70-INTERCEPT(J69:J70,$I69:$I70))/SLOPE(J69:J70,$I69:$I70)),"×")</f>
        <v>#DIV/0!</v>
      </c>
      <c r="M69" s="69" t="e">
        <f t="shared" si="70"/>
        <v>#NUM!</v>
      </c>
      <c r="N69" s="28" t="e">
        <f t="shared" si="70"/>
        <v>#DIV/0!</v>
      </c>
      <c r="O69" s="78" t="e">
        <f t="shared" si="71"/>
        <v>#DIV/0!</v>
      </c>
      <c r="P69" s="92" t="e">
        <f>IF(AND(O69="&gt;=30%IC",O70="&lt;30%IC",COUNT(P70)=0),10^((70-INTERCEPT(N69:N70,$M69:$M70))/SLOPE(N69:N70,$M69:$M70)),"×")</f>
        <v>#DIV/0!</v>
      </c>
      <c r="Q69" s="175"/>
      <c r="R69" s="211">
        <f t="shared" si="72"/>
        <v>-7</v>
      </c>
      <c r="S69" s="212" t="e">
        <f t="shared" si="73"/>
        <v>#DIV/0!</v>
      </c>
      <c r="T69" s="213" t="e">
        <f t="shared" si="74"/>
        <v>#DIV/0!</v>
      </c>
      <c r="U69" s="214" t="e">
        <f>IF(AND(T69="&gt;=30%IC",T70="&lt;30%IC",COUNT(U70)=0),10^((70-INTERCEPT(S69:S70,A69:A70))/SLOPE(S69:S70,A69:A70)),"×")</f>
        <v>#DIV/0!</v>
      </c>
      <c r="V69" s="211">
        <f t="shared" si="75"/>
        <v>-6</v>
      </c>
      <c r="W69" s="212" t="e">
        <f t="shared" si="76"/>
        <v>#DIV/0!</v>
      </c>
      <c r="X69" s="213" t="e">
        <f t="shared" si="77"/>
        <v>#DIV/0!</v>
      </c>
      <c r="Y69" s="214" t="e">
        <f>IF(AND(X69="&gt;=30%IC",X70="&lt;30%IC",COUNT(Y70)=0),10^((70-INTERCEPT(W69:W70,E69:E70))/SLOPE(W69:W70,E69:E70)),"×")</f>
        <v>#DIV/0!</v>
      </c>
      <c r="Z69" s="211" t="e">
        <f t="shared" si="78"/>
        <v>#NUM!</v>
      </c>
      <c r="AA69" s="212" t="e">
        <f t="shared" si="79"/>
        <v>#DIV/0!</v>
      </c>
      <c r="AB69" s="213" t="e">
        <f t="shared" si="80"/>
        <v>#DIV/0!</v>
      </c>
      <c r="AC69" s="214" t="e">
        <f>IF(AND(AB69="&gt;=30%IC",AB70="&lt;30%IC",COUNT(AC70)=0),10^((70-INTERCEPT(AA69:AA70,I69:I70))/SLOPE(AA69:AA70,I69:I70)),"×")</f>
        <v>#DIV/0!</v>
      </c>
      <c r="AD69" s="211" t="e">
        <f t="shared" si="81"/>
        <v>#NUM!</v>
      </c>
      <c r="AE69" s="212" t="e">
        <f t="shared" si="82"/>
        <v>#DIV/0!</v>
      </c>
      <c r="AF69" s="213" t="e">
        <f t="shared" si="83"/>
        <v>#DIV/0!</v>
      </c>
      <c r="AG69" s="214" t="e">
        <f>IF(AND(AF69="&gt;=30%IC",AF70="&lt;30%IC",COUNT(AG70)=0),10^((70-INTERCEPT(AE69:AE70,M69:M70))/SLOPE(AE69:AE70,M69:M70)),"×")</f>
        <v>#DIV/0!</v>
      </c>
    </row>
    <row r="70" spans="1:33" s="66" customFormat="1" ht="15" customHeight="1">
      <c r="A70" s="69">
        <f t="shared" si="64"/>
        <v>-8</v>
      </c>
      <c r="B70" s="28" t="e">
        <f t="shared" si="64"/>
        <v>#DIV/0!</v>
      </c>
      <c r="C70" s="78" t="e">
        <f t="shared" si="65"/>
        <v>#DIV/0!</v>
      </c>
      <c r="D70" s="92" t="e">
        <f>IF(AND(C70="&gt;=30%IC",C71="&lt;30%IC",COUNT(D71)=0),10^((70-INTERCEPT(B70:B71,$A70:$A71))/SLOPE(B70:B71,$A70:$A71)),"×")</f>
        <v>#DIV/0!</v>
      </c>
      <c r="E70" s="69">
        <f t="shared" si="66"/>
        <v>-7</v>
      </c>
      <c r="F70" s="28" t="e">
        <f t="shared" si="66"/>
        <v>#DIV/0!</v>
      </c>
      <c r="G70" s="78" t="e">
        <f t="shared" si="67"/>
        <v>#DIV/0!</v>
      </c>
      <c r="H70" s="92" t="e">
        <f>IF(AND(G70="&gt;=30%IC",G71="&lt;30%IC",COUNT(H71)=0),10^((70-INTERCEPT(F70:F71,$E70:$E71))/SLOPE(F70:F71,$E70:$E71)),"×")</f>
        <v>#DIV/0!</v>
      </c>
      <c r="I70" s="69" t="e">
        <f t="shared" si="68"/>
        <v>#NUM!</v>
      </c>
      <c r="J70" s="28" t="e">
        <f t="shared" si="68"/>
        <v>#DIV/0!</v>
      </c>
      <c r="K70" s="78" t="e">
        <f t="shared" si="69"/>
        <v>#DIV/0!</v>
      </c>
      <c r="L70" s="92" t="e">
        <f>IF(AND(K70="&gt;=30%IC",K71="&lt;30%IC",COUNT(L71)=0),10^((70-INTERCEPT(J70:J71,$I70:$I71))/SLOPE(J70:J71,$I70:$I71)),"×")</f>
        <v>#DIV/0!</v>
      </c>
      <c r="M70" s="69" t="e">
        <f t="shared" si="70"/>
        <v>#NUM!</v>
      </c>
      <c r="N70" s="28" t="e">
        <f t="shared" si="70"/>
        <v>#DIV/0!</v>
      </c>
      <c r="O70" s="78" t="e">
        <f t="shared" si="71"/>
        <v>#DIV/0!</v>
      </c>
      <c r="P70" s="92" t="e">
        <f>IF(AND(O70="&gt;=30%IC",O71="&lt;30%IC",COUNT(P71)=0),10^((70-INTERCEPT(N70:N71,$M70:$M71))/SLOPE(N70:N71,$M70:$M71)),"×")</f>
        <v>#DIV/0!</v>
      </c>
      <c r="Q70" s="175"/>
      <c r="R70" s="211">
        <f t="shared" si="72"/>
        <v>-8</v>
      </c>
      <c r="S70" s="212" t="e">
        <f t="shared" si="73"/>
        <v>#DIV/0!</v>
      </c>
      <c r="T70" s="213" t="e">
        <f t="shared" si="74"/>
        <v>#DIV/0!</v>
      </c>
      <c r="U70" s="214" t="e">
        <f>IF(AND(T70="&gt;=30%IC",T71="&lt;30%IC",COUNT(U71)=0),10^((70-INTERCEPT(S70:S71,A70:A71))/SLOPE(S70:S71,A70:A71)),"×")</f>
        <v>#DIV/0!</v>
      </c>
      <c r="V70" s="211">
        <f t="shared" si="75"/>
        <v>-7</v>
      </c>
      <c r="W70" s="212" t="e">
        <f t="shared" si="76"/>
        <v>#DIV/0!</v>
      </c>
      <c r="X70" s="213" t="e">
        <f t="shared" si="77"/>
        <v>#DIV/0!</v>
      </c>
      <c r="Y70" s="214" t="e">
        <f>IF(AND(X70="&gt;=30%IC",X71="&lt;30%IC",COUNT(Y71)=0),10^((70-INTERCEPT(W70:W71,E70:E71))/SLOPE(W70:W71,E70:E71)),"×")</f>
        <v>#DIV/0!</v>
      </c>
      <c r="Z70" s="211" t="e">
        <f t="shared" si="78"/>
        <v>#NUM!</v>
      </c>
      <c r="AA70" s="212" t="e">
        <f t="shared" si="79"/>
        <v>#DIV/0!</v>
      </c>
      <c r="AB70" s="213" t="e">
        <f t="shared" si="80"/>
        <v>#DIV/0!</v>
      </c>
      <c r="AC70" s="214" t="e">
        <f>IF(AND(AB70="&gt;=30%IC",AB71="&lt;30%IC",COUNT(AC71)=0),10^((70-INTERCEPT(AA70:AA71,I70:I71))/SLOPE(AA70:AA71,I70:I71)),"×")</f>
        <v>#DIV/0!</v>
      </c>
      <c r="AD70" s="211" t="e">
        <f t="shared" si="81"/>
        <v>#NUM!</v>
      </c>
      <c r="AE70" s="212" t="e">
        <f t="shared" si="82"/>
        <v>#DIV/0!</v>
      </c>
      <c r="AF70" s="213" t="e">
        <f t="shared" si="83"/>
        <v>#DIV/0!</v>
      </c>
      <c r="AG70" s="214" t="e">
        <f>IF(AND(AF70="&gt;=30%IC",AF71="&lt;30%IC",COUNT(AG71)=0),10^((70-INTERCEPT(AE70:AE71,M70:M71))/SLOPE(AE70:AE71,M70:M71)),"×")</f>
        <v>#DIV/0!</v>
      </c>
    </row>
    <row r="71" spans="1:33" s="66" customFormat="1" ht="15" customHeight="1">
      <c r="A71" s="69">
        <f t="shared" si="64"/>
        <v>-9</v>
      </c>
      <c r="B71" s="28" t="e">
        <f t="shared" si="64"/>
        <v>#DIV/0!</v>
      </c>
      <c r="C71" s="78" t="e">
        <f t="shared" si="65"/>
        <v>#DIV/0!</v>
      </c>
      <c r="D71" s="92" t="e">
        <f>IF(AND(C71="&gt;=30%IC",C72="&lt;30%IC",COUNT(D72)=0),10^((70-INTERCEPT(B71:B72,$A71:$A72))/SLOPE(B71:B72,$A71:$A72)),"×")</f>
        <v>#DIV/0!</v>
      </c>
      <c r="E71" s="69">
        <f t="shared" si="66"/>
        <v>-8</v>
      </c>
      <c r="F71" s="28" t="e">
        <f t="shared" si="66"/>
        <v>#DIV/0!</v>
      </c>
      <c r="G71" s="78" t="e">
        <f t="shared" si="67"/>
        <v>#DIV/0!</v>
      </c>
      <c r="H71" s="92" t="e">
        <f>IF(AND(G71="&gt;=30%IC",G72="&lt;30%IC",COUNT(H72)=0),10^((70-INTERCEPT(F71:F72,$E71:$E72))/SLOPE(F71:F72,$E71:$E72)),"×")</f>
        <v>#DIV/0!</v>
      </c>
      <c r="I71" s="69" t="e">
        <f t="shared" si="68"/>
        <v>#NUM!</v>
      </c>
      <c r="J71" s="28" t="e">
        <f t="shared" si="68"/>
        <v>#DIV/0!</v>
      </c>
      <c r="K71" s="78" t="e">
        <f t="shared" si="69"/>
        <v>#DIV/0!</v>
      </c>
      <c r="L71" s="92" t="e">
        <f>IF(AND(K71="&gt;=30%IC",K72="&lt;30%IC",COUNT(L72)=0),10^((70-INTERCEPT(J71:J72,$I71:$I72))/SLOPE(J71:J72,$I71:$I72)),"×")</f>
        <v>#DIV/0!</v>
      </c>
      <c r="M71" s="69" t="e">
        <f t="shared" si="70"/>
        <v>#NUM!</v>
      </c>
      <c r="N71" s="28" t="e">
        <f t="shared" si="70"/>
        <v>#DIV/0!</v>
      </c>
      <c r="O71" s="78" t="e">
        <f t="shared" si="71"/>
        <v>#DIV/0!</v>
      </c>
      <c r="P71" s="92" t="e">
        <f>IF(AND(O71="&gt;=30%IC",O72="&lt;30%IC",COUNT(P72)=0),10^((70-INTERCEPT(N71:N72,$M71:$M72))/SLOPE(N71:N72,$M71:$M72)),"×")</f>
        <v>#DIV/0!</v>
      </c>
      <c r="Q71" s="175"/>
      <c r="R71" s="211">
        <f t="shared" si="72"/>
        <v>-9</v>
      </c>
      <c r="S71" s="212" t="e">
        <f t="shared" si="73"/>
        <v>#DIV/0!</v>
      </c>
      <c r="T71" s="213" t="e">
        <f t="shared" si="74"/>
        <v>#DIV/0!</v>
      </c>
      <c r="U71" s="214" t="e">
        <f>IF(AND(T71="&gt;=30%IC",T72="&lt;30%IC",COUNT(U72)=0),10^((70-INTERCEPT(S71:S72,A71:A72))/SLOPE(S71:S72,A71:A72)),"×")</f>
        <v>#DIV/0!</v>
      </c>
      <c r="V71" s="211">
        <f t="shared" si="75"/>
        <v>-8</v>
      </c>
      <c r="W71" s="212" t="e">
        <f t="shared" si="76"/>
        <v>#DIV/0!</v>
      </c>
      <c r="X71" s="213" t="e">
        <f t="shared" si="77"/>
        <v>#DIV/0!</v>
      </c>
      <c r="Y71" s="214" t="e">
        <f>IF(AND(X71="&gt;=30%IC",X72="&lt;30%IC",COUNT(Y72)=0),10^((70-INTERCEPT(W71:W72,E71:E72))/SLOPE(W71:W72,E71:E72)),"×")</f>
        <v>#DIV/0!</v>
      </c>
      <c r="Z71" s="211" t="e">
        <f t="shared" si="78"/>
        <v>#NUM!</v>
      </c>
      <c r="AA71" s="212" t="e">
        <f t="shared" si="79"/>
        <v>#DIV/0!</v>
      </c>
      <c r="AB71" s="213" t="e">
        <f t="shared" si="80"/>
        <v>#DIV/0!</v>
      </c>
      <c r="AC71" s="214" t="e">
        <f>IF(AND(AB71="&gt;=30%IC",AB72="&lt;30%IC",COUNT(AC72)=0),10^((70-INTERCEPT(AA71:AA72,I71:I72))/SLOPE(AA71:AA72,I71:I72)),"×")</f>
        <v>#DIV/0!</v>
      </c>
      <c r="AD71" s="211" t="e">
        <f t="shared" si="81"/>
        <v>#NUM!</v>
      </c>
      <c r="AE71" s="212" t="e">
        <f t="shared" si="82"/>
        <v>#DIV/0!</v>
      </c>
      <c r="AF71" s="213" t="e">
        <f t="shared" si="83"/>
        <v>#DIV/0!</v>
      </c>
      <c r="AG71" s="214" t="e">
        <f>IF(AND(AF71="&gt;=30%IC",AF72="&lt;30%IC",COUNT(AG72)=0),10^((70-INTERCEPT(AE71:AE72,M71:M72))/SLOPE(AE71:AE72,M71:M72)),"×")</f>
        <v>#DIV/0!</v>
      </c>
    </row>
    <row r="72" spans="1:33" s="66" customFormat="1" ht="15" customHeight="1">
      <c r="A72" s="69">
        <f t="shared" si="64"/>
        <v>-10</v>
      </c>
      <c r="B72" s="28" t="e">
        <f t="shared" si="64"/>
        <v>#DIV/0!</v>
      </c>
      <c r="C72" s="78" t="e">
        <f t="shared" si="65"/>
        <v>#DIV/0!</v>
      </c>
      <c r="D72" s="92"/>
      <c r="E72" s="69">
        <f t="shared" si="66"/>
        <v>-9</v>
      </c>
      <c r="F72" s="28" t="e">
        <f t="shared" si="66"/>
        <v>#DIV/0!</v>
      </c>
      <c r="G72" s="78" t="e">
        <f t="shared" si="67"/>
        <v>#DIV/0!</v>
      </c>
      <c r="H72" s="92"/>
      <c r="I72" s="69" t="e">
        <f t="shared" si="68"/>
        <v>#NUM!</v>
      </c>
      <c r="J72" s="28" t="e">
        <f t="shared" si="68"/>
        <v>#DIV/0!</v>
      </c>
      <c r="K72" s="78" t="e">
        <f t="shared" si="69"/>
        <v>#DIV/0!</v>
      </c>
      <c r="L72" s="92"/>
      <c r="M72" s="69" t="e">
        <f t="shared" si="70"/>
        <v>#NUM!</v>
      </c>
      <c r="N72" s="28" t="e">
        <f t="shared" si="70"/>
        <v>#DIV/0!</v>
      </c>
      <c r="O72" s="78" t="e">
        <f t="shared" si="71"/>
        <v>#DIV/0!</v>
      </c>
      <c r="P72" s="92"/>
      <c r="Q72" s="175"/>
      <c r="R72" s="211">
        <f t="shared" si="72"/>
        <v>-10</v>
      </c>
      <c r="S72" s="212" t="e">
        <f t="shared" si="73"/>
        <v>#DIV/0!</v>
      </c>
      <c r="T72" s="213" t="e">
        <f t="shared" si="74"/>
        <v>#DIV/0!</v>
      </c>
      <c r="U72" s="214"/>
      <c r="V72" s="211">
        <f t="shared" si="75"/>
        <v>-9</v>
      </c>
      <c r="W72" s="212" t="e">
        <f t="shared" si="76"/>
        <v>#DIV/0!</v>
      </c>
      <c r="X72" s="213" t="e">
        <f t="shared" si="77"/>
        <v>#DIV/0!</v>
      </c>
      <c r="Y72" s="214"/>
      <c r="Z72" s="211" t="e">
        <f t="shared" si="78"/>
        <v>#NUM!</v>
      </c>
      <c r="AA72" s="212" t="e">
        <f t="shared" si="79"/>
        <v>#DIV/0!</v>
      </c>
      <c r="AB72" s="213" t="e">
        <f t="shared" si="80"/>
        <v>#DIV/0!</v>
      </c>
      <c r="AC72" s="214"/>
      <c r="AD72" s="211" t="e">
        <f t="shared" si="81"/>
        <v>#NUM!</v>
      </c>
      <c r="AE72" s="212" t="e">
        <f t="shared" si="82"/>
        <v>#DIV/0!</v>
      </c>
      <c r="AF72" s="213" t="e">
        <f t="shared" si="83"/>
        <v>#DIV/0!</v>
      </c>
      <c r="AG72" s="214"/>
    </row>
    <row r="73" spans="1:33" s="66" customFormat="1" ht="15" customHeight="1">
      <c r="A73" s="69"/>
      <c r="B73" s="28"/>
      <c r="C73" s="78"/>
      <c r="D73" s="92"/>
      <c r="E73" s="69"/>
      <c r="F73" s="28"/>
      <c r="G73" s="78"/>
      <c r="H73" s="92"/>
      <c r="I73" s="69"/>
      <c r="J73" s="28"/>
      <c r="K73" s="78"/>
      <c r="L73" s="92"/>
      <c r="M73" s="69"/>
      <c r="N73" s="28"/>
      <c r="O73" s="78"/>
      <c r="P73" s="92"/>
      <c r="Q73" s="175"/>
      <c r="R73" s="211"/>
      <c r="S73" s="212"/>
      <c r="T73" s="213"/>
      <c r="U73" s="214"/>
      <c r="V73" s="211"/>
      <c r="W73" s="212"/>
      <c r="X73" s="213"/>
      <c r="Y73" s="214"/>
      <c r="Z73" s="211"/>
      <c r="AA73" s="212"/>
      <c r="AB73" s="213"/>
      <c r="AC73" s="214"/>
      <c r="AD73" s="211"/>
      <c r="AE73" s="212"/>
      <c r="AF73" s="213"/>
      <c r="AG73" s="214"/>
    </row>
    <row r="74" spans="1:33" s="66" customFormat="1" ht="15" customHeight="1" thickBot="1">
      <c r="A74" s="99"/>
      <c r="B74" s="100"/>
      <c r="C74" s="100"/>
      <c r="D74" s="95" t="e">
        <f>MIN(D67:D73)</f>
        <v>#DIV/0!</v>
      </c>
      <c r="E74" s="99"/>
      <c r="F74" s="100"/>
      <c r="G74" s="100"/>
      <c r="H74" s="95" t="e">
        <f>MIN(H67:H73)</f>
        <v>#DIV/0!</v>
      </c>
      <c r="I74" s="99"/>
      <c r="J74" s="100"/>
      <c r="K74" s="100"/>
      <c r="L74" s="95" t="e">
        <f>MIN(L67:L73)</f>
        <v>#DIV/0!</v>
      </c>
      <c r="M74" s="99"/>
      <c r="N74" s="100"/>
      <c r="O74" s="100"/>
      <c r="P74" s="95" t="e">
        <f>MIN(P67:P73)</f>
        <v>#DIV/0!</v>
      </c>
      <c r="Q74" s="175"/>
      <c r="R74" s="215"/>
      <c r="S74" s="216"/>
      <c r="T74" s="217" t="e">
        <f>IF(U74=0,"-",LOG(U74))</f>
        <v>#DIV/0!</v>
      </c>
      <c r="U74" s="218" t="e">
        <f>MIN(U67:U73)</f>
        <v>#DIV/0!</v>
      </c>
      <c r="V74" s="215"/>
      <c r="W74" s="216"/>
      <c r="X74" s="217" t="e">
        <f>IF(Y74=0,"-",LOG(Y74))</f>
        <v>#DIV/0!</v>
      </c>
      <c r="Y74" s="218" t="e">
        <f>MIN(Y67:Y73)</f>
        <v>#DIV/0!</v>
      </c>
      <c r="Z74" s="215"/>
      <c r="AA74" s="216"/>
      <c r="AB74" s="217" t="e">
        <f>IF(AC74=0,"-",LOG(AC74))</f>
        <v>#DIV/0!</v>
      </c>
      <c r="AC74" s="218" t="e">
        <f>MIN(AC67:AC73)</f>
        <v>#DIV/0!</v>
      </c>
      <c r="AD74" s="215"/>
      <c r="AE74" s="216"/>
      <c r="AF74" s="217" t="e">
        <f>IF(AG74=0,"-",LOG(AG74))</f>
        <v>#DIV/0!</v>
      </c>
      <c r="AG74" s="218" t="e">
        <f>MIN(AG67:AG73)</f>
        <v>#DIV/0!</v>
      </c>
    </row>
    <row r="75" spans="1:33" s="66" customFormat="1" ht="15" customHeight="1" thickBot="1">
      <c r="A75" s="144" t="s">
        <v>56</v>
      </c>
      <c r="B75" s="239" t="str">
        <f>B2</f>
        <v>TAM</v>
      </c>
      <c r="C75" s="239"/>
      <c r="D75" s="250"/>
      <c r="E75" s="144" t="s">
        <v>56</v>
      </c>
      <c r="F75" s="251" t="str">
        <f>E2</f>
        <v>Flu.</v>
      </c>
      <c r="G75" s="251"/>
      <c r="H75" s="252"/>
      <c r="I75" s="144" t="s">
        <v>56</v>
      </c>
      <c r="J75" s="246">
        <f>H2</f>
        <v>0</v>
      </c>
      <c r="K75" s="246"/>
      <c r="L75" s="247"/>
      <c r="M75" s="144" t="s">
        <v>56</v>
      </c>
      <c r="N75" s="242">
        <f>K2</f>
        <v>0</v>
      </c>
      <c r="O75" s="242"/>
      <c r="P75" s="243"/>
      <c r="Q75" s="174"/>
      <c r="R75" s="202" t="s">
        <v>56</v>
      </c>
      <c r="S75" s="284" t="str">
        <f>S2</f>
        <v>TAM</v>
      </c>
      <c r="T75" s="284"/>
      <c r="U75" s="285"/>
      <c r="V75" s="202" t="s">
        <v>56</v>
      </c>
      <c r="W75" s="292" t="str">
        <f>V2</f>
        <v>Flu.</v>
      </c>
      <c r="X75" s="292"/>
      <c r="Y75" s="293"/>
      <c r="Z75" s="202" t="s">
        <v>56</v>
      </c>
      <c r="AA75" s="294">
        <f>Y2</f>
        <v>0</v>
      </c>
      <c r="AB75" s="294"/>
      <c r="AC75" s="295"/>
      <c r="AD75" s="202" t="s">
        <v>56</v>
      </c>
      <c r="AE75" s="282">
        <f>AB2</f>
        <v>0</v>
      </c>
      <c r="AF75" s="282"/>
      <c r="AG75" s="283"/>
    </row>
    <row r="76" spans="1:33" s="66" customFormat="1" ht="15" customHeight="1" thickBot="1">
      <c r="A76" s="147"/>
      <c r="B76" s="263" t="str">
        <f>B3</f>
        <v>Tamoxifen</v>
      </c>
      <c r="C76" s="263"/>
      <c r="D76" s="264"/>
      <c r="E76" s="99"/>
      <c r="F76" s="265" t="str">
        <f>E3</f>
        <v>Flutamide</v>
      </c>
      <c r="G76" s="265"/>
      <c r="H76" s="265"/>
      <c r="I76" s="99"/>
      <c r="J76" s="248">
        <f>H3</f>
        <v>0</v>
      </c>
      <c r="K76" s="248"/>
      <c r="L76" s="249"/>
      <c r="M76" s="100"/>
      <c r="N76" s="244">
        <f>K3</f>
        <v>0</v>
      </c>
      <c r="O76" s="244"/>
      <c r="P76" s="245"/>
      <c r="Q76" s="174"/>
      <c r="R76" s="219"/>
      <c r="S76" s="296" t="str">
        <f>S3</f>
        <v>Tamoxifen</v>
      </c>
      <c r="T76" s="296"/>
      <c r="U76" s="297"/>
      <c r="V76" s="215"/>
      <c r="W76" s="298" t="str">
        <f>V3</f>
        <v>Flutamide</v>
      </c>
      <c r="X76" s="298"/>
      <c r="Y76" s="298"/>
      <c r="Z76" s="215"/>
      <c r="AA76" s="299">
        <f>Y3</f>
        <v>0</v>
      </c>
      <c r="AB76" s="299"/>
      <c r="AC76" s="300"/>
      <c r="AD76" s="216"/>
      <c r="AE76" s="301">
        <f>AB3</f>
        <v>0</v>
      </c>
      <c r="AF76" s="301"/>
      <c r="AG76" s="302"/>
    </row>
    <row r="77" spans="1:33" s="66" customFormat="1" ht="15" customHeight="1">
      <c r="A77" s="117" t="s">
        <v>48</v>
      </c>
      <c r="B77" s="146"/>
      <c r="E77" s="117" t="s">
        <v>48</v>
      </c>
      <c r="H77" s="96"/>
      <c r="I77" s="117" t="s">
        <v>48</v>
      </c>
      <c r="M77" s="117" t="s">
        <v>48</v>
      </c>
      <c r="P77" s="96"/>
      <c r="Q77" s="173"/>
      <c r="R77" s="208" t="s">
        <v>48</v>
      </c>
      <c r="S77" s="206"/>
      <c r="T77" s="205"/>
      <c r="U77" s="205"/>
      <c r="V77" s="208" t="s">
        <v>48</v>
      </c>
      <c r="W77" s="205"/>
      <c r="X77" s="205"/>
      <c r="Y77" s="207"/>
      <c r="Z77" s="208" t="s">
        <v>48</v>
      </c>
      <c r="AA77" s="205"/>
      <c r="AB77" s="205"/>
      <c r="AC77" s="205"/>
      <c r="AD77" s="208" t="s">
        <v>48</v>
      </c>
      <c r="AE77" s="205"/>
      <c r="AF77" s="205"/>
      <c r="AG77" s="207"/>
    </row>
    <row r="78" spans="1:33" s="66" customFormat="1" ht="15" customHeight="1">
      <c r="A78" s="69">
        <f aca="true" t="shared" si="84" ref="A78:A83">A67</f>
        <v>-5</v>
      </c>
      <c r="B78" s="28" t="e">
        <f aca="true" t="shared" si="85" ref="B78:B83">B39</f>
        <v>#DIV/0!</v>
      </c>
      <c r="C78" s="78" t="e">
        <f aca="true" t="shared" si="86" ref="C78:C83">IF(100-B78&gt;=50,"&gt;=50%IC","&lt;50%IC")</f>
        <v>#DIV/0!</v>
      </c>
      <c r="D78" s="92" t="e">
        <f>IF(AND(C78="&gt;=50%IC",C79="&lt;50%IC",COUNT(D79)=0),10^((50-INTERCEPT(B78:B79,$A78:$A79))/SLOPE(B78:B79,$A78:$A79)),"×")</f>
        <v>#DIV/0!</v>
      </c>
      <c r="E78" s="69">
        <f aca="true" t="shared" si="87" ref="E78:E83">E67</f>
        <v>-4</v>
      </c>
      <c r="F78" s="28" t="e">
        <f aca="true" t="shared" si="88" ref="F78:F83">F39</f>
        <v>#DIV/0!</v>
      </c>
      <c r="G78" s="78" t="e">
        <f aca="true" t="shared" si="89" ref="G78:G83">IF(100-F78&gt;=50,"&gt;=50%IC","&lt;50%IC")</f>
        <v>#DIV/0!</v>
      </c>
      <c r="H78" s="92" t="e">
        <f>IF(AND(G78="&gt;=50%IC",G79="&lt;50%IC",COUNT(H79)=0),10^((50-INTERCEPT(F78:F79,$E78:$E79))/SLOPE(F78:F79,$E78:$E79)),"×")</f>
        <v>#DIV/0!</v>
      </c>
      <c r="I78" s="70" t="e">
        <f aca="true" t="shared" si="90" ref="I78:I83">I67</f>
        <v>#NUM!</v>
      </c>
      <c r="J78" s="28" t="e">
        <f aca="true" t="shared" si="91" ref="J78:J83">J39</f>
        <v>#DIV/0!</v>
      </c>
      <c r="K78" s="78" t="e">
        <f aca="true" t="shared" si="92" ref="K78:K83">IF(100-J78&gt;=50,"&gt;=50%IC","&lt;50%IC")</f>
        <v>#DIV/0!</v>
      </c>
      <c r="L78" s="92" t="e">
        <f>IF(AND(K78="&gt;=50%IC",K79="&lt;50%IC",COUNT(L79)=0),10^((50-INTERCEPT(J78:J79,$I78:$I79))/SLOPE(J78:J79,$I78:$I79)),"×")</f>
        <v>#DIV/0!</v>
      </c>
      <c r="M78" s="69" t="e">
        <f aca="true" t="shared" si="93" ref="M78:M83">M67</f>
        <v>#NUM!</v>
      </c>
      <c r="N78" s="28" t="e">
        <f aca="true" t="shared" si="94" ref="N78:N83">N39</f>
        <v>#DIV/0!</v>
      </c>
      <c r="O78" s="78" t="e">
        <f aca="true" t="shared" si="95" ref="O78:O83">IF(100-N78&gt;=50,"&gt;=50%IC","&lt;50%IC")</f>
        <v>#DIV/0!</v>
      </c>
      <c r="P78" s="92" t="e">
        <f>IF(AND(O78="&gt;=50%IC",O79="&lt;50%IC",COUNT(P79)=0),10^((50-INTERCEPT(N78:N79,$M78:$M79))/SLOPE(N78:N79,$M78:$M79)),"×")</f>
        <v>#DIV/0!</v>
      </c>
      <c r="Q78" s="175"/>
      <c r="R78" s="211">
        <f aca="true" t="shared" si="96" ref="R78:R83">R67</f>
        <v>-5</v>
      </c>
      <c r="S78" s="212" t="e">
        <f aca="true" t="shared" si="97" ref="S78:S83">B39/S39*100</f>
        <v>#DIV/0!</v>
      </c>
      <c r="T78" s="213" t="e">
        <f aca="true" t="shared" si="98" ref="T78:T83">IF(100-S78&gt;=50,"&gt;=50%IC","&lt;50%IC")</f>
        <v>#DIV/0!</v>
      </c>
      <c r="U78" s="214" t="e">
        <f>IF(AND(T78="&gt;=50%IC",T79="&lt;50%IC",COUNT(U79)=0),10^((50-INTERCEPT(S78:S79,A78:A79))/SLOPE(S78:S79,A78:A79)),"×")</f>
        <v>#DIV/0!</v>
      </c>
      <c r="V78" s="211">
        <f aca="true" t="shared" si="99" ref="V78:V83">V67</f>
        <v>-4</v>
      </c>
      <c r="W78" s="212" t="e">
        <f aca="true" t="shared" si="100" ref="W78:W83">F39/W39*100</f>
        <v>#DIV/0!</v>
      </c>
      <c r="X78" s="213" t="e">
        <f aca="true" t="shared" si="101" ref="X78:X83">IF(100-W78&gt;=50,"&gt;=50%IC","&lt;50%IC")</f>
        <v>#DIV/0!</v>
      </c>
      <c r="Y78" s="214" t="e">
        <f>IF(AND(X78="&gt;=50%IC",X79="&lt;50%IC",COUNT(Y79)=0),10^((50-INTERCEPT(W78:W79,E78:E79))/SLOPE(W78:W79,E78:E79)),"×")</f>
        <v>#DIV/0!</v>
      </c>
      <c r="Z78" s="220" t="e">
        <f aca="true" t="shared" si="102" ref="Z78:Z83">Z67</f>
        <v>#NUM!</v>
      </c>
      <c r="AA78" s="212" t="e">
        <f aca="true" t="shared" si="103" ref="AA78:AA83">J39/AA39*100</f>
        <v>#DIV/0!</v>
      </c>
      <c r="AB78" s="213" t="e">
        <f aca="true" t="shared" si="104" ref="AB78:AB83">IF(100-AA78&gt;=50,"&gt;=50%IC","&lt;50%IC")</f>
        <v>#DIV/0!</v>
      </c>
      <c r="AC78" s="214" t="e">
        <f>IF(AND(AB78="&gt;=50%IC",AB79="&lt;50%IC",COUNT(AC79)=0),10^((50-INTERCEPT(AA78:AA79,I78:I79))/SLOPE(AA78:AA79,I78:I79)),"×")</f>
        <v>#DIV/0!</v>
      </c>
      <c r="AD78" s="211" t="e">
        <f aca="true" t="shared" si="105" ref="AD78:AD83">AD67</f>
        <v>#NUM!</v>
      </c>
      <c r="AE78" s="212" t="e">
        <f aca="true" t="shared" si="106" ref="AE78:AE83">N39/AE39*100</f>
        <v>#DIV/0!</v>
      </c>
      <c r="AF78" s="213" t="e">
        <f aca="true" t="shared" si="107" ref="AF78:AF83">IF(100-AE78&gt;=50,"&gt;=50%IC","&lt;50%IC")</f>
        <v>#DIV/0!</v>
      </c>
      <c r="AG78" s="214" t="e">
        <f>IF(AND(AF78="&gt;=50%IC",AF79="&lt;50%IC",COUNT(AG79)=0),10^((50-INTERCEPT(AE78:AE79,M78:M79))/SLOPE(AE78:AE79,M78:M79)),"×")</f>
        <v>#DIV/0!</v>
      </c>
    </row>
    <row r="79" spans="1:33" s="66" customFormat="1" ht="15" customHeight="1">
      <c r="A79" s="69">
        <f t="shared" si="84"/>
        <v>-6</v>
      </c>
      <c r="B79" s="28" t="e">
        <f t="shared" si="85"/>
        <v>#DIV/0!</v>
      </c>
      <c r="C79" s="78" t="e">
        <f t="shared" si="86"/>
        <v>#DIV/0!</v>
      </c>
      <c r="D79" s="92" t="e">
        <f>IF(AND(C79="&gt;=50%IC",C80="&lt;50%IC",COUNT(D80)=0),10^((50-INTERCEPT(B79:B80,$A79:$A80))/SLOPE(B79:B80,$A79:$A80)),"×")</f>
        <v>#DIV/0!</v>
      </c>
      <c r="E79" s="69">
        <f t="shared" si="87"/>
        <v>-5</v>
      </c>
      <c r="F79" s="28" t="e">
        <f t="shared" si="88"/>
        <v>#DIV/0!</v>
      </c>
      <c r="G79" s="78" t="e">
        <f t="shared" si="89"/>
        <v>#DIV/0!</v>
      </c>
      <c r="H79" s="92" t="e">
        <f>IF(AND(G79="&gt;=50%IC",G80="&lt;50%IC",COUNT(H80)=0),10^((50-INTERCEPT(F79:F80,$E79:$E80))/SLOPE(F79:F80,$E79:$E80)),"×")</f>
        <v>#DIV/0!</v>
      </c>
      <c r="I79" s="70" t="e">
        <f t="shared" si="90"/>
        <v>#NUM!</v>
      </c>
      <c r="J79" s="28" t="e">
        <f t="shared" si="91"/>
        <v>#DIV/0!</v>
      </c>
      <c r="K79" s="78" t="e">
        <f t="shared" si="92"/>
        <v>#DIV/0!</v>
      </c>
      <c r="L79" s="92" t="e">
        <f>IF(AND(K79="&gt;=50%IC",K80="&lt;50%IC",COUNT(L80)=0),10^((50-INTERCEPT(J79:J80,$I79:$I80))/SLOPE(J79:J80,$I79:$I80)),"×")</f>
        <v>#DIV/0!</v>
      </c>
      <c r="M79" s="69" t="e">
        <f t="shared" si="93"/>
        <v>#NUM!</v>
      </c>
      <c r="N79" s="28" t="e">
        <f t="shared" si="94"/>
        <v>#DIV/0!</v>
      </c>
      <c r="O79" s="78" t="e">
        <f t="shared" si="95"/>
        <v>#DIV/0!</v>
      </c>
      <c r="P79" s="92" t="e">
        <f>IF(AND(O79="&gt;=50%IC",O80="&lt;50%IC",COUNT(P80)=0),10^((50-INTERCEPT(N79:N80,$M79:$M80))/SLOPE(N79:N80,$M79:$M80)),"×")</f>
        <v>#DIV/0!</v>
      </c>
      <c r="Q79" s="175"/>
      <c r="R79" s="211">
        <f t="shared" si="96"/>
        <v>-6</v>
      </c>
      <c r="S79" s="212" t="e">
        <f t="shared" si="97"/>
        <v>#DIV/0!</v>
      </c>
      <c r="T79" s="213" t="e">
        <f t="shared" si="98"/>
        <v>#DIV/0!</v>
      </c>
      <c r="U79" s="214" t="e">
        <f>IF(AND(T79="&gt;=50%IC",T80="&lt;50%IC",COUNT(U80)=0),10^((50-INTERCEPT(S79:S80,A79:A80))/SLOPE(S79:S80,A79:A80)),"×")</f>
        <v>#DIV/0!</v>
      </c>
      <c r="V79" s="211">
        <f t="shared" si="99"/>
        <v>-5</v>
      </c>
      <c r="W79" s="212" t="e">
        <f t="shared" si="100"/>
        <v>#DIV/0!</v>
      </c>
      <c r="X79" s="213" t="e">
        <f t="shared" si="101"/>
        <v>#DIV/0!</v>
      </c>
      <c r="Y79" s="214" t="e">
        <f>IF(AND(X79="&gt;=50%IC",X80="&lt;50%IC",COUNT(Y80)=0),10^((50-INTERCEPT(W79:W80,E79:E80))/SLOPE(W79:W80,E79:E80)),"×")</f>
        <v>#DIV/0!</v>
      </c>
      <c r="Z79" s="220" t="e">
        <f t="shared" si="102"/>
        <v>#NUM!</v>
      </c>
      <c r="AA79" s="212" t="e">
        <f t="shared" si="103"/>
        <v>#DIV/0!</v>
      </c>
      <c r="AB79" s="213" t="e">
        <f t="shared" si="104"/>
        <v>#DIV/0!</v>
      </c>
      <c r="AC79" s="214" t="e">
        <f>IF(AND(AB79="&gt;=50%IC",AB80="&lt;50%IC",COUNT(AC80)=0),10^((50-INTERCEPT(AA79:AA80,I79:I80))/SLOPE(AA79:AA80,I79:I80)),"×")</f>
        <v>#DIV/0!</v>
      </c>
      <c r="AD79" s="211" t="e">
        <f t="shared" si="105"/>
        <v>#NUM!</v>
      </c>
      <c r="AE79" s="212" t="e">
        <f t="shared" si="106"/>
        <v>#DIV/0!</v>
      </c>
      <c r="AF79" s="213" t="e">
        <f t="shared" si="107"/>
        <v>#DIV/0!</v>
      </c>
      <c r="AG79" s="214" t="e">
        <f>IF(AND(AF79="&gt;=50%IC",AF80="&lt;50%IC",COUNT(AG80)=0),10^((50-INTERCEPT(AE79:AE80,M79:M80))/SLOPE(AE79:AE80,M79:M80)),"×")</f>
        <v>#DIV/0!</v>
      </c>
    </row>
    <row r="80" spans="1:33" s="66" customFormat="1" ht="15" customHeight="1">
      <c r="A80" s="69">
        <f t="shared" si="84"/>
        <v>-7</v>
      </c>
      <c r="B80" s="28" t="e">
        <f t="shared" si="85"/>
        <v>#DIV/0!</v>
      </c>
      <c r="C80" s="78" t="e">
        <f t="shared" si="86"/>
        <v>#DIV/0!</v>
      </c>
      <c r="D80" s="92" t="e">
        <f>IF(AND(C80="&gt;=50%IC",C81="&lt;50%IC",COUNT(D81)=0),10^((50-INTERCEPT(B80:B81,$A80:$A81))/SLOPE(B80:B81,$A80:$A81)),"×")</f>
        <v>#DIV/0!</v>
      </c>
      <c r="E80" s="69">
        <f t="shared" si="87"/>
        <v>-6</v>
      </c>
      <c r="F80" s="28" t="e">
        <f t="shared" si="88"/>
        <v>#DIV/0!</v>
      </c>
      <c r="G80" s="78" t="e">
        <f t="shared" si="89"/>
        <v>#DIV/0!</v>
      </c>
      <c r="H80" s="92" t="e">
        <f>IF(AND(G80="&gt;=50%IC",G81="&lt;50%IC",COUNT(H81)=0),10^((50-INTERCEPT(F80:F81,$E80:$E81))/SLOPE(F80:F81,$E80:$E81)),"×")</f>
        <v>#DIV/0!</v>
      </c>
      <c r="I80" s="70" t="e">
        <f t="shared" si="90"/>
        <v>#NUM!</v>
      </c>
      <c r="J80" s="28" t="e">
        <f t="shared" si="91"/>
        <v>#DIV/0!</v>
      </c>
      <c r="K80" s="78" t="e">
        <f t="shared" si="92"/>
        <v>#DIV/0!</v>
      </c>
      <c r="L80" s="92" t="e">
        <f>IF(AND(K80="&gt;=50%IC",K81="&lt;50%IC",COUNT(L81)=0),10^((50-INTERCEPT(J80:J81,$I80:$I81))/SLOPE(J80:J81,$I80:$I81)),"×")</f>
        <v>#DIV/0!</v>
      </c>
      <c r="M80" s="69" t="e">
        <f t="shared" si="93"/>
        <v>#NUM!</v>
      </c>
      <c r="N80" s="28" t="e">
        <f t="shared" si="94"/>
        <v>#DIV/0!</v>
      </c>
      <c r="O80" s="78" t="e">
        <f t="shared" si="95"/>
        <v>#DIV/0!</v>
      </c>
      <c r="P80" s="92" t="e">
        <f>IF(AND(O80="&gt;=50%IC",O81="&lt;50%IC",COUNT(P81)=0),10^((50-INTERCEPT(N80:N81,$M80:$M81))/SLOPE(N80:N81,$M80:$M81)),"×")</f>
        <v>#DIV/0!</v>
      </c>
      <c r="Q80" s="175"/>
      <c r="R80" s="211">
        <f t="shared" si="96"/>
        <v>-7</v>
      </c>
      <c r="S80" s="212" t="e">
        <f t="shared" si="97"/>
        <v>#DIV/0!</v>
      </c>
      <c r="T80" s="213" t="e">
        <f t="shared" si="98"/>
        <v>#DIV/0!</v>
      </c>
      <c r="U80" s="214" t="e">
        <f>IF(AND(T80="&gt;=50%IC",T81="&lt;50%IC",COUNT(U81)=0),10^((50-INTERCEPT(S80:S81,A80:A81))/SLOPE(S80:S81,A80:A81)),"×")</f>
        <v>#DIV/0!</v>
      </c>
      <c r="V80" s="211">
        <f t="shared" si="99"/>
        <v>-6</v>
      </c>
      <c r="W80" s="212" t="e">
        <f t="shared" si="100"/>
        <v>#DIV/0!</v>
      </c>
      <c r="X80" s="213" t="e">
        <f t="shared" si="101"/>
        <v>#DIV/0!</v>
      </c>
      <c r="Y80" s="214" t="e">
        <f>IF(AND(X80="&gt;=50%IC",X81="&lt;50%IC",COUNT(Y81)=0),10^((50-INTERCEPT(W80:W81,E80:E81))/SLOPE(W80:W81,E80:E81)),"×")</f>
        <v>#DIV/0!</v>
      </c>
      <c r="Z80" s="220" t="e">
        <f t="shared" si="102"/>
        <v>#NUM!</v>
      </c>
      <c r="AA80" s="212" t="e">
        <f t="shared" si="103"/>
        <v>#DIV/0!</v>
      </c>
      <c r="AB80" s="213" t="e">
        <f t="shared" si="104"/>
        <v>#DIV/0!</v>
      </c>
      <c r="AC80" s="214" t="e">
        <f>IF(AND(AB80="&gt;=50%IC",AB81="&lt;50%IC",COUNT(AC81)=0),10^((50-INTERCEPT(AA80:AA81,I80:I81))/SLOPE(AA80:AA81,I80:I81)),"×")</f>
        <v>#DIV/0!</v>
      </c>
      <c r="AD80" s="211" t="e">
        <f t="shared" si="105"/>
        <v>#NUM!</v>
      </c>
      <c r="AE80" s="212" t="e">
        <f t="shared" si="106"/>
        <v>#DIV/0!</v>
      </c>
      <c r="AF80" s="213" t="e">
        <f t="shared" si="107"/>
        <v>#DIV/0!</v>
      </c>
      <c r="AG80" s="214" t="e">
        <f>IF(AND(AF80="&gt;=50%IC",AF81="&lt;50%IC",COUNT(AG81)=0),10^((50-INTERCEPT(AE80:AE81,M80:M81))/SLOPE(AE80:AE81,M80:M81)),"×")</f>
        <v>#DIV/0!</v>
      </c>
    </row>
    <row r="81" spans="1:33" s="66" customFormat="1" ht="15" customHeight="1">
      <c r="A81" s="69">
        <f t="shared" si="84"/>
        <v>-8</v>
      </c>
      <c r="B81" s="28" t="e">
        <f t="shared" si="85"/>
        <v>#DIV/0!</v>
      </c>
      <c r="C81" s="78" t="e">
        <f t="shared" si="86"/>
        <v>#DIV/0!</v>
      </c>
      <c r="D81" s="92" t="e">
        <f>IF(AND(C81="&gt;=50%IC",C82="&lt;50%IC",COUNT(D82)=0),10^((50-INTERCEPT(B81:B82,$A81:$A82))/SLOPE(B81:B82,$A81:$A82)),"×")</f>
        <v>#DIV/0!</v>
      </c>
      <c r="E81" s="69">
        <f t="shared" si="87"/>
        <v>-7</v>
      </c>
      <c r="F81" s="28" t="e">
        <f t="shared" si="88"/>
        <v>#DIV/0!</v>
      </c>
      <c r="G81" s="78" t="e">
        <f t="shared" si="89"/>
        <v>#DIV/0!</v>
      </c>
      <c r="H81" s="92" t="e">
        <f>IF(AND(G81="&gt;=50%IC",G82="&lt;50%IC",COUNT(H82)=0),10^((50-INTERCEPT(F81:F82,$E81:$E82))/SLOPE(F81:F82,$E81:$E82)),"×")</f>
        <v>#DIV/0!</v>
      </c>
      <c r="I81" s="70" t="e">
        <f t="shared" si="90"/>
        <v>#NUM!</v>
      </c>
      <c r="J81" s="28" t="e">
        <f t="shared" si="91"/>
        <v>#DIV/0!</v>
      </c>
      <c r="K81" s="78" t="e">
        <f t="shared" si="92"/>
        <v>#DIV/0!</v>
      </c>
      <c r="L81" s="92" t="e">
        <f>IF(AND(K81="&gt;=50%IC",K82="&lt;50%IC",COUNT(L82)=0),10^((50-INTERCEPT(J81:J82,$I81:$I82))/SLOPE(J81:J82,$I81:$I82)),"×")</f>
        <v>#DIV/0!</v>
      </c>
      <c r="M81" s="69" t="e">
        <f t="shared" si="93"/>
        <v>#NUM!</v>
      </c>
      <c r="N81" s="28" t="e">
        <f t="shared" si="94"/>
        <v>#DIV/0!</v>
      </c>
      <c r="O81" s="78" t="e">
        <f t="shared" si="95"/>
        <v>#DIV/0!</v>
      </c>
      <c r="P81" s="92" t="e">
        <f>IF(AND(O81="&gt;=50%IC",O82="&lt;50%IC",COUNT(P82)=0),10^((50-INTERCEPT(N81:N82,$M81:$M82))/SLOPE(N81:N82,$M81:$M82)),"×")</f>
        <v>#DIV/0!</v>
      </c>
      <c r="Q81" s="175"/>
      <c r="R81" s="211">
        <f t="shared" si="96"/>
        <v>-8</v>
      </c>
      <c r="S81" s="212" t="e">
        <f t="shared" si="97"/>
        <v>#DIV/0!</v>
      </c>
      <c r="T81" s="213" t="e">
        <f t="shared" si="98"/>
        <v>#DIV/0!</v>
      </c>
      <c r="U81" s="214" t="e">
        <f>IF(AND(T81="&gt;=50%IC",T82="&lt;50%IC",COUNT(U82)=0),10^((50-INTERCEPT(S81:S82,A81:A82))/SLOPE(S81:S82,A81:A82)),"×")</f>
        <v>#DIV/0!</v>
      </c>
      <c r="V81" s="211">
        <f t="shared" si="99"/>
        <v>-7</v>
      </c>
      <c r="W81" s="212" t="e">
        <f t="shared" si="100"/>
        <v>#DIV/0!</v>
      </c>
      <c r="X81" s="213" t="e">
        <f t="shared" si="101"/>
        <v>#DIV/0!</v>
      </c>
      <c r="Y81" s="214" t="e">
        <f>IF(AND(X81="&gt;=50%IC",X82="&lt;50%IC",COUNT(Y82)=0),10^((50-INTERCEPT(W81:W82,E81:E82))/SLOPE(W81:W82,E81:E82)),"×")</f>
        <v>#DIV/0!</v>
      </c>
      <c r="Z81" s="220" t="e">
        <f t="shared" si="102"/>
        <v>#NUM!</v>
      </c>
      <c r="AA81" s="212" t="e">
        <f t="shared" si="103"/>
        <v>#DIV/0!</v>
      </c>
      <c r="AB81" s="213" t="e">
        <f t="shared" si="104"/>
        <v>#DIV/0!</v>
      </c>
      <c r="AC81" s="214" t="e">
        <f>IF(AND(AB81="&gt;=50%IC",AB82="&lt;50%IC",COUNT(AC82)=0),10^((50-INTERCEPT(AA81:AA82,I81:I82))/SLOPE(AA81:AA82,I81:I82)),"×")</f>
        <v>#DIV/0!</v>
      </c>
      <c r="AD81" s="211" t="e">
        <f t="shared" si="105"/>
        <v>#NUM!</v>
      </c>
      <c r="AE81" s="212" t="e">
        <f t="shared" si="106"/>
        <v>#DIV/0!</v>
      </c>
      <c r="AF81" s="213" t="e">
        <f t="shared" si="107"/>
        <v>#DIV/0!</v>
      </c>
      <c r="AG81" s="214" t="e">
        <f>IF(AND(AF81="&gt;=50%IC",AF82="&lt;50%IC",COUNT(AG82)=0),10^((50-INTERCEPT(AE81:AE82,M81:M82))/SLOPE(AE81:AE82,M81:M82)),"×")</f>
        <v>#DIV/0!</v>
      </c>
    </row>
    <row r="82" spans="1:33" s="66" customFormat="1" ht="15" customHeight="1">
      <c r="A82" s="69">
        <f t="shared" si="84"/>
        <v>-9</v>
      </c>
      <c r="B82" s="28" t="e">
        <f t="shared" si="85"/>
        <v>#DIV/0!</v>
      </c>
      <c r="C82" s="78" t="e">
        <f t="shared" si="86"/>
        <v>#DIV/0!</v>
      </c>
      <c r="D82" s="92" t="e">
        <f>IF(AND(C82="&gt;=50%IC",C83="&lt;50%IC",COUNT(D83)=0),10^((50-INTERCEPT(B82:B83,$A82:$A83))/SLOPE(B82:B83,$A82:$A83)),"×")</f>
        <v>#DIV/0!</v>
      </c>
      <c r="E82" s="69">
        <f t="shared" si="87"/>
        <v>-8</v>
      </c>
      <c r="F82" s="28" t="e">
        <f t="shared" si="88"/>
        <v>#DIV/0!</v>
      </c>
      <c r="G82" s="78" t="e">
        <f t="shared" si="89"/>
        <v>#DIV/0!</v>
      </c>
      <c r="H82" s="92" t="e">
        <f>IF(AND(G82="&gt;=50%IC",G83="&lt;50%IC",COUNT(H83)=0),10^((50-INTERCEPT(F82:F83,$E82:$E83))/SLOPE(F82:F83,$E82:$E83)),"×")</f>
        <v>#DIV/0!</v>
      </c>
      <c r="I82" s="70" t="e">
        <f t="shared" si="90"/>
        <v>#NUM!</v>
      </c>
      <c r="J82" s="28" t="e">
        <f t="shared" si="91"/>
        <v>#DIV/0!</v>
      </c>
      <c r="K82" s="78" t="e">
        <f t="shared" si="92"/>
        <v>#DIV/0!</v>
      </c>
      <c r="L82" s="92" t="e">
        <f>IF(AND(K82="&gt;=50%IC",K83="&lt;50%IC",COUNT(L83)=0),10^((50-INTERCEPT(J82:J83,$I82:$I83))/SLOPE(J82:J83,$I82:$I83)),"×")</f>
        <v>#DIV/0!</v>
      </c>
      <c r="M82" s="69" t="e">
        <f t="shared" si="93"/>
        <v>#NUM!</v>
      </c>
      <c r="N82" s="28" t="e">
        <f t="shared" si="94"/>
        <v>#DIV/0!</v>
      </c>
      <c r="O82" s="78" t="e">
        <f t="shared" si="95"/>
        <v>#DIV/0!</v>
      </c>
      <c r="P82" s="92" t="e">
        <f>IF(AND(O82="&gt;=50%IC",O83="&lt;50%IC",COUNT(P83)=0),10^((50-INTERCEPT(N82:N83,$M82:$M83))/SLOPE(N82:N83,$M82:$M83)),"×")</f>
        <v>#DIV/0!</v>
      </c>
      <c r="Q82" s="175"/>
      <c r="R82" s="211">
        <f t="shared" si="96"/>
        <v>-9</v>
      </c>
      <c r="S82" s="212" t="e">
        <f t="shared" si="97"/>
        <v>#DIV/0!</v>
      </c>
      <c r="T82" s="213" t="e">
        <f t="shared" si="98"/>
        <v>#DIV/0!</v>
      </c>
      <c r="U82" s="214" t="e">
        <f>IF(AND(T82="&gt;=50%IC",T83="&lt;50%IC",COUNT(U83)=0),10^((50-INTERCEPT(S82:S83,A82:A83))/SLOPE(S82:S83,A82:A83)),"×")</f>
        <v>#DIV/0!</v>
      </c>
      <c r="V82" s="211">
        <f t="shared" si="99"/>
        <v>-8</v>
      </c>
      <c r="W82" s="212" t="e">
        <f t="shared" si="100"/>
        <v>#DIV/0!</v>
      </c>
      <c r="X82" s="213" t="e">
        <f t="shared" si="101"/>
        <v>#DIV/0!</v>
      </c>
      <c r="Y82" s="214" t="e">
        <f>IF(AND(X82="&gt;=50%IC",X83="&lt;50%IC",COUNT(Y83)=0),10^((50-INTERCEPT(W82:W83,E82:E83))/SLOPE(W82:W83,E82:E83)),"×")</f>
        <v>#DIV/0!</v>
      </c>
      <c r="Z82" s="220" t="e">
        <f t="shared" si="102"/>
        <v>#NUM!</v>
      </c>
      <c r="AA82" s="212" t="e">
        <f t="shared" si="103"/>
        <v>#DIV/0!</v>
      </c>
      <c r="AB82" s="213" t="e">
        <f t="shared" si="104"/>
        <v>#DIV/0!</v>
      </c>
      <c r="AC82" s="214" t="e">
        <f>IF(AND(AB82="&gt;=50%IC",AB83="&lt;50%IC",COUNT(AC83)=0),10^((50-INTERCEPT(AA82:AA83,I82:I83))/SLOPE(AA82:AA83,I82:I83)),"×")</f>
        <v>#DIV/0!</v>
      </c>
      <c r="AD82" s="211" t="e">
        <f t="shared" si="105"/>
        <v>#NUM!</v>
      </c>
      <c r="AE82" s="212" t="e">
        <f t="shared" si="106"/>
        <v>#DIV/0!</v>
      </c>
      <c r="AF82" s="213" t="e">
        <f t="shared" si="107"/>
        <v>#DIV/0!</v>
      </c>
      <c r="AG82" s="214" t="e">
        <f>IF(AND(AF82="&gt;=50%IC",AF83="&lt;50%IC",COUNT(AG83)=0),10^((50-INTERCEPT(AE82:AE83,M82:M83))/SLOPE(AE82:AE83,M82:M83)),"×")</f>
        <v>#DIV/0!</v>
      </c>
    </row>
    <row r="83" spans="1:33" s="66" customFormat="1" ht="15" customHeight="1">
      <c r="A83" s="69">
        <f t="shared" si="84"/>
        <v>-10</v>
      </c>
      <c r="B83" s="28" t="e">
        <f t="shared" si="85"/>
        <v>#DIV/0!</v>
      </c>
      <c r="C83" s="78" t="e">
        <f t="shared" si="86"/>
        <v>#DIV/0!</v>
      </c>
      <c r="D83" s="92"/>
      <c r="E83" s="69">
        <f t="shared" si="87"/>
        <v>-9</v>
      </c>
      <c r="F83" s="28" t="e">
        <f t="shared" si="88"/>
        <v>#DIV/0!</v>
      </c>
      <c r="G83" s="78" t="e">
        <f t="shared" si="89"/>
        <v>#DIV/0!</v>
      </c>
      <c r="H83" s="92"/>
      <c r="I83" s="70" t="e">
        <f t="shared" si="90"/>
        <v>#NUM!</v>
      </c>
      <c r="J83" s="28" t="e">
        <f t="shared" si="91"/>
        <v>#DIV/0!</v>
      </c>
      <c r="K83" s="78" t="e">
        <f t="shared" si="92"/>
        <v>#DIV/0!</v>
      </c>
      <c r="L83" s="92"/>
      <c r="M83" s="69" t="e">
        <f t="shared" si="93"/>
        <v>#NUM!</v>
      </c>
      <c r="N83" s="28" t="e">
        <f t="shared" si="94"/>
        <v>#DIV/0!</v>
      </c>
      <c r="O83" s="78" t="e">
        <f t="shared" si="95"/>
        <v>#DIV/0!</v>
      </c>
      <c r="P83" s="92"/>
      <c r="Q83" s="175"/>
      <c r="R83" s="211">
        <f t="shared" si="96"/>
        <v>-10</v>
      </c>
      <c r="S83" s="212" t="e">
        <f t="shared" si="97"/>
        <v>#DIV/0!</v>
      </c>
      <c r="T83" s="213" t="e">
        <f t="shared" si="98"/>
        <v>#DIV/0!</v>
      </c>
      <c r="U83" s="214"/>
      <c r="V83" s="211">
        <f t="shared" si="99"/>
        <v>-9</v>
      </c>
      <c r="W83" s="212" t="e">
        <f t="shared" si="100"/>
        <v>#DIV/0!</v>
      </c>
      <c r="X83" s="213" t="e">
        <f t="shared" si="101"/>
        <v>#DIV/0!</v>
      </c>
      <c r="Y83" s="214"/>
      <c r="Z83" s="220" t="e">
        <f t="shared" si="102"/>
        <v>#NUM!</v>
      </c>
      <c r="AA83" s="212" t="e">
        <f t="shared" si="103"/>
        <v>#DIV/0!</v>
      </c>
      <c r="AB83" s="213" t="e">
        <f t="shared" si="104"/>
        <v>#DIV/0!</v>
      </c>
      <c r="AC83" s="214"/>
      <c r="AD83" s="211" t="e">
        <f t="shared" si="105"/>
        <v>#NUM!</v>
      </c>
      <c r="AE83" s="212" t="e">
        <f t="shared" si="106"/>
        <v>#DIV/0!</v>
      </c>
      <c r="AF83" s="213" t="e">
        <f t="shared" si="107"/>
        <v>#DIV/0!</v>
      </c>
      <c r="AG83" s="214"/>
    </row>
    <row r="84" spans="1:33" s="66" customFormat="1" ht="15" customHeight="1">
      <c r="A84" s="69"/>
      <c r="B84" s="28"/>
      <c r="C84" s="78"/>
      <c r="D84" s="93"/>
      <c r="E84" s="69"/>
      <c r="F84" s="28"/>
      <c r="G84" s="78"/>
      <c r="H84" s="92"/>
      <c r="I84" s="70"/>
      <c r="J84" s="28"/>
      <c r="K84" s="78"/>
      <c r="L84" s="93"/>
      <c r="M84" s="69"/>
      <c r="N84" s="28"/>
      <c r="O84" s="78"/>
      <c r="P84" s="92"/>
      <c r="Q84" s="175"/>
      <c r="R84" s="211"/>
      <c r="S84" s="212"/>
      <c r="T84" s="213"/>
      <c r="U84" s="221"/>
      <c r="V84" s="211"/>
      <c r="W84" s="212"/>
      <c r="X84" s="213"/>
      <c r="Y84" s="214"/>
      <c r="Z84" s="220"/>
      <c r="AA84" s="212"/>
      <c r="AB84" s="213"/>
      <c r="AC84" s="221"/>
      <c r="AD84" s="211"/>
      <c r="AE84" s="212"/>
      <c r="AF84" s="213"/>
      <c r="AG84" s="214"/>
    </row>
    <row r="85" spans="1:33" s="66" customFormat="1" ht="15" customHeight="1" thickBot="1">
      <c r="A85" s="99"/>
      <c r="B85" s="100"/>
      <c r="C85" s="100"/>
      <c r="D85" s="101" t="e">
        <f>MIN(D78:D84)</f>
        <v>#DIV/0!</v>
      </c>
      <c r="E85" s="99"/>
      <c r="F85" s="100"/>
      <c r="G85" s="100"/>
      <c r="H85" s="95" t="e">
        <f>MIN(H78:H84)</f>
        <v>#DIV/0!</v>
      </c>
      <c r="I85" s="100"/>
      <c r="J85" s="100"/>
      <c r="K85" s="100"/>
      <c r="L85" s="101" t="e">
        <f>MIN(L78:L84)</f>
        <v>#DIV/0!</v>
      </c>
      <c r="M85" s="99"/>
      <c r="N85" s="100"/>
      <c r="O85" s="100"/>
      <c r="P85" s="95" t="e">
        <f>MIN(P78:P84)</f>
        <v>#DIV/0!</v>
      </c>
      <c r="Q85" s="175"/>
      <c r="R85" s="215"/>
      <c r="S85" s="216"/>
      <c r="T85" s="217" t="e">
        <f>IF(U85=0,"-",LOG(U85))</f>
        <v>#DIV/0!</v>
      </c>
      <c r="U85" s="222" t="e">
        <f>MIN(U78:U84)</f>
        <v>#DIV/0!</v>
      </c>
      <c r="V85" s="215"/>
      <c r="W85" s="216"/>
      <c r="X85" s="217" t="e">
        <f>IF(Y85=0,"-",LOG(Y85))</f>
        <v>#DIV/0!</v>
      </c>
      <c r="Y85" s="218" t="e">
        <f>MIN(Y78:Y84)</f>
        <v>#DIV/0!</v>
      </c>
      <c r="Z85" s="216"/>
      <c r="AA85" s="216"/>
      <c r="AB85" s="217" t="e">
        <f>IF(AC85=0,"-",LOG(AC85))</f>
        <v>#DIV/0!</v>
      </c>
      <c r="AC85" s="222" t="e">
        <f>MIN(AC78:AC84)</f>
        <v>#DIV/0!</v>
      </c>
      <c r="AD85" s="215"/>
      <c r="AE85" s="216"/>
      <c r="AF85" s="217" t="e">
        <f>IF(AG85=0,"-",LOG(AG85))</f>
        <v>#DIV/0!</v>
      </c>
      <c r="AG85" s="218" t="e">
        <f>MIN(AG78:AG84)</f>
        <v>#DIV/0!</v>
      </c>
    </row>
    <row r="86" spans="17:33" s="66" customFormat="1" ht="15" customHeight="1">
      <c r="Q86" s="173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7:33" s="66" customFormat="1" ht="15" customHeight="1">
      <c r="Q87" s="173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7:33" s="66" customFormat="1" ht="15" customHeight="1">
      <c r="Q88" s="173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7:33" s="66" customFormat="1" ht="15" customHeight="1">
      <c r="Q89" s="173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7:33" s="66" customFormat="1" ht="15" customHeight="1">
      <c r="Q90" s="173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</sheetData>
  <sheetProtection/>
  <mergeCells count="101">
    <mergeCell ref="AE10:AG10"/>
    <mergeCell ref="R63:AG63"/>
    <mergeCell ref="AE11:AE12"/>
    <mergeCell ref="AE13:AE14"/>
    <mergeCell ref="AE15:AE16"/>
    <mergeCell ref="AE17:AE18"/>
    <mergeCell ref="S53:U53"/>
    <mergeCell ref="W53:Y53"/>
    <mergeCell ref="AA53:AC53"/>
    <mergeCell ref="AE53:AG53"/>
    <mergeCell ref="AE2:AF2"/>
    <mergeCell ref="AE3:AF3"/>
    <mergeCell ref="AE4:AF4"/>
    <mergeCell ref="S76:U76"/>
    <mergeCell ref="W76:Y76"/>
    <mergeCell ref="AA76:AC76"/>
    <mergeCell ref="AE76:AG76"/>
    <mergeCell ref="S75:U75"/>
    <mergeCell ref="W75:Y75"/>
    <mergeCell ref="AA75:AC75"/>
    <mergeCell ref="AE75:AG75"/>
    <mergeCell ref="S65:U65"/>
    <mergeCell ref="W65:Y65"/>
    <mergeCell ref="AA65:AC65"/>
    <mergeCell ref="AE65:AG65"/>
    <mergeCell ref="S64:U64"/>
    <mergeCell ref="W64:Y64"/>
    <mergeCell ref="AA64:AC64"/>
    <mergeCell ref="AE64:AG64"/>
    <mergeCell ref="S52:U52"/>
    <mergeCell ref="W52:Y52"/>
    <mergeCell ref="AA52:AC52"/>
    <mergeCell ref="AE52:AG52"/>
    <mergeCell ref="N2:O2"/>
    <mergeCell ref="N3:O3"/>
    <mergeCell ref="N4:O4"/>
    <mergeCell ref="N5:O5"/>
    <mergeCell ref="N6:N7"/>
    <mergeCell ref="N8:N9"/>
    <mergeCell ref="N10:N11"/>
    <mergeCell ref="N12:N13"/>
    <mergeCell ref="V1:W1"/>
    <mergeCell ref="Y1:Z1"/>
    <mergeCell ref="K1:M1"/>
    <mergeCell ref="AB1:AD1"/>
    <mergeCell ref="S3:U3"/>
    <mergeCell ref="AB3:AD3"/>
    <mergeCell ref="Y3:AA3"/>
    <mergeCell ref="V3:X3"/>
    <mergeCell ref="B1:C1"/>
    <mergeCell ref="E1:F1"/>
    <mergeCell ref="H1:I1"/>
    <mergeCell ref="S1:T1"/>
    <mergeCell ref="AD36:AG36"/>
    <mergeCell ref="R37:U37"/>
    <mergeCell ref="V37:Y37"/>
    <mergeCell ref="Z37:AC37"/>
    <mergeCell ref="AD37:AG37"/>
    <mergeCell ref="R36:U36"/>
    <mergeCell ref="V36:Y36"/>
    <mergeCell ref="Z36:AC36"/>
    <mergeCell ref="B65:D65"/>
    <mergeCell ref="B76:D76"/>
    <mergeCell ref="B75:D75"/>
    <mergeCell ref="F76:H76"/>
    <mergeCell ref="F75:H75"/>
    <mergeCell ref="J65:L65"/>
    <mergeCell ref="N65:P65"/>
    <mergeCell ref="F65:H65"/>
    <mergeCell ref="I36:L36"/>
    <mergeCell ref="I37:L37"/>
    <mergeCell ref="E36:H36"/>
    <mergeCell ref="M36:P36"/>
    <mergeCell ref="M37:P37"/>
    <mergeCell ref="N64:P64"/>
    <mergeCell ref="A36:D36"/>
    <mergeCell ref="A37:D37"/>
    <mergeCell ref="N75:P75"/>
    <mergeCell ref="N76:P76"/>
    <mergeCell ref="J75:L75"/>
    <mergeCell ref="J76:L76"/>
    <mergeCell ref="B64:D64"/>
    <mergeCell ref="F64:H64"/>
    <mergeCell ref="J64:L64"/>
    <mergeCell ref="E37:H37"/>
    <mergeCell ref="R15:U15"/>
    <mergeCell ref="S24:W24"/>
    <mergeCell ref="A26:G26"/>
    <mergeCell ref="U13:W13"/>
    <mergeCell ref="K3:M3"/>
    <mergeCell ref="H3:J3"/>
    <mergeCell ref="E3:G3"/>
    <mergeCell ref="B3:D3"/>
    <mergeCell ref="R26:AB26"/>
    <mergeCell ref="AA13:AC13"/>
    <mergeCell ref="A15:B15"/>
    <mergeCell ref="N32:P32"/>
    <mergeCell ref="J35:L35"/>
    <mergeCell ref="E35:G35"/>
    <mergeCell ref="D15:F15"/>
    <mergeCell ref="C24:F24"/>
  </mergeCells>
  <conditionalFormatting sqref="P45:Q45 AG45">
    <cfRule type="cellIs" priority="1" dxfId="4" operator="equal" stopIfTrue="1">
      <formula>1</formula>
    </cfRule>
  </conditionalFormatting>
  <conditionalFormatting sqref="L45 AC45">
    <cfRule type="cellIs" priority="2" dxfId="5" operator="equal" stopIfTrue="1">
      <formula>1</formula>
    </cfRule>
  </conditionalFormatting>
  <conditionalFormatting sqref="H45 Y45">
    <cfRule type="cellIs" priority="3" dxfId="6" operator="equal" stopIfTrue="1">
      <formula>1</formula>
    </cfRule>
  </conditionalFormatting>
  <conditionalFormatting sqref="P39:Q44 D39:D45 H39:H44 L39:L44 U39:U45 Y39:Y44 AC39:AC44 AG39:AG44">
    <cfRule type="cellIs" priority="4" dxfId="7" operator="equal" stopIfTrue="1">
      <formula>1</formula>
    </cfRule>
  </conditionalFormatting>
  <printOptions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65" r:id="rId2"/>
  <headerFooter alignWithMargins="0">
    <oddFooter>&amp;L&amp;F&amp;R&amp;A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評価技術研究所</dc:creator>
  <cp:keywords/>
  <dc:description/>
  <cp:lastModifiedBy>QUAGLIO Christina</cp:lastModifiedBy>
  <cp:lastPrinted>2011-09-01T09:36:15Z</cp:lastPrinted>
  <dcterms:created xsi:type="dcterms:W3CDTF">2001-06-22T05:58:51Z</dcterms:created>
  <dcterms:modified xsi:type="dcterms:W3CDTF">2018-11-22T09:55:58Z</dcterms:modified>
  <cp:category/>
  <cp:version/>
  <cp:contentType/>
  <cp:contentStatus/>
</cp:coreProperties>
</file>