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2"/>
  </bookViews>
  <sheets>
    <sheet name="ChartA_COL" sheetId="1" r:id="rId1"/>
    <sheet name="ChartB_Colombia" sheetId="2" r:id="rId2"/>
    <sheet name="ChartC_COL" sheetId="3" r:id="rId3"/>
    <sheet name="Colombia" sheetId="4" r:id="rId4"/>
  </sheets>
  <externalReferences>
    <externalReference r:id="rId5"/>
    <externalReference r:id="rId6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ChartB_Colombia!$I$28:$P$46</definedName>
    <definedName name="_xlnm.Print_Area" localSheetId="2">ChartC_COL!$A$1:$T$55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W115" i="2"/>
  <c r="V115"/>
  <c r="U115"/>
  <c r="T115"/>
  <c r="S115"/>
  <c r="Q115"/>
  <c r="P115"/>
  <c r="O115"/>
  <c r="N115"/>
  <c r="W110"/>
  <c r="V110"/>
  <c r="U110"/>
  <c r="T110"/>
  <c r="S110"/>
  <c r="Q110"/>
  <c r="P110"/>
  <c r="O110"/>
  <c r="R109"/>
  <c r="M109"/>
  <c r="L109"/>
  <c r="K109"/>
  <c r="G109" s="1"/>
  <c r="J109"/>
  <c r="I109"/>
  <c r="R108"/>
  <c r="M108"/>
  <c r="M115" s="1"/>
  <c r="L108"/>
  <c r="L115" s="1"/>
  <c r="K108"/>
  <c r="G108" s="1"/>
  <c r="J108"/>
  <c r="I108"/>
  <c r="I115" s="1"/>
  <c r="R107"/>
  <c r="M107"/>
  <c r="L107"/>
  <c r="K107"/>
  <c r="G107" s="1"/>
  <c r="J107"/>
  <c r="I107"/>
  <c r="R106"/>
  <c r="N106"/>
  <c r="N110" s="1"/>
  <c r="M106"/>
  <c r="L106"/>
  <c r="K106"/>
  <c r="J106"/>
  <c r="I106"/>
  <c r="R35" i="1"/>
  <c r="R25"/>
  <c r="R26" s="1"/>
  <c r="Q25"/>
  <c r="Q26" s="1"/>
  <c r="J110" i="2" l="1"/>
  <c r="I110"/>
  <c r="M110"/>
  <c r="K110"/>
  <c r="G110" s="1"/>
  <c r="R110"/>
  <c r="J115"/>
  <c r="R115"/>
  <c r="L110"/>
  <c r="G106"/>
  <c r="G112" s="1"/>
  <c r="K115"/>
</calcChain>
</file>

<file path=xl/sharedStrings.xml><?xml version="1.0" encoding="utf-8"?>
<sst xmlns="http://schemas.openxmlformats.org/spreadsheetml/2006/main" count="142" uniqueCount="104">
  <si>
    <t>Colombia</t>
  </si>
  <si>
    <t xml:space="preserve"> </t>
  </si>
  <si>
    <t>Selección ALC (15)</t>
  </si>
  <si>
    <t>OCDE (34)</t>
  </si>
  <si>
    <t>Argentina</t>
  </si>
  <si>
    <t>Brasil</t>
  </si>
  <si>
    <t>Chile</t>
  </si>
  <si>
    <t>Costa Rica</t>
  </si>
  <si>
    <t>Ecuador</t>
  </si>
  <si>
    <t>El Salvador</t>
  </si>
  <si>
    <t>Guatemala</t>
  </si>
  <si>
    <t>Panamá</t>
  </si>
  <si>
    <t>Paraguay</t>
  </si>
  <si>
    <t>Perú</t>
  </si>
  <si>
    <t>Uruguay</t>
  </si>
  <si>
    <t>Venezuela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</si>
  <si>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</si>
  <si>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</si>
  <si>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</si>
  <si>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</si>
  <si>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A. Total de recaudación tributaria como porcentaje de PIB en América Latina y la OCDE, 1990-2010.</t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</si>
  <si>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</si>
  <si>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</si>
  <si>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</si>
  <si>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</si>
  <si>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</si>
  <si>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</si>
  <si>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</si>
  <si>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</si>
  <si>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</si>
  <si>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</si>
  <si>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Panama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</si>
  <si>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</si>
  <si>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</si>
  <si>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</si>
  <si>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</si>
  <si>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</si>
  <si>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</si>
  <si>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t>General+Specific</t>
  </si>
  <si>
    <r>
      <t>Selected LAC</t>
    </r>
    <r>
      <rPr>
        <vertAlign val="superscript"/>
        <sz val="7"/>
        <rFont val="Helvetica"/>
      </rPr>
      <t>1</t>
    </r>
  </si>
  <si>
    <r>
      <t>OECD (34)</t>
    </r>
    <r>
      <rPr>
        <vertAlign val="superscript"/>
        <sz val="7"/>
        <rFont val="Helvetica"/>
      </rPr>
      <t>2</t>
    </r>
  </si>
  <si>
    <t>Taxes on income and profits</t>
  </si>
  <si>
    <t>Social-security contributions</t>
  </si>
  <si>
    <t>General consumption taxes</t>
  </si>
  <si>
    <t>Specific consumption taxes</t>
  </si>
  <si>
    <t>Other taxes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</si>
  <si>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</si>
  <si>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</si>
  <si>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</si>
  <si>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</si>
  <si>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</si>
  <si>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</si>
  <si>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</si>
  <si>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</si>
  <si>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</si>
  <si>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4. España en criterio de devengo</t>
  </si>
  <si>
    <t>ALC</t>
  </si>
  <si>
    <t>OCDE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</si>
  <si>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</si>
  <si>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</si>
  <si>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(53.8)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</si>
  <si>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</si>
  <si>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</si>
  <si>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7.7</t>
    </r>
    <r>
      <rPr>
        <sz val="10"/>
        <color theme="1"/>
        <rFont val="Arial Narrow"/>
        <family val="2"/>
      </rPr>
      <t xml:space="preserve">
(44.8)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</si>
  <si>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</si>
  <si>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</si>
  <si>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</si>
  <si>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2.3</t>
    </r>
    <r>
      <rPr>
        <i/>
        <sz val="10"/>
        <color theme="1"/>
        <rFont val="Arial Narrow"/>
        <family val="2"/>
      </rPr>
      <t xml:space="preserve">
(26.1)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</si>
  <si>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</si>
  <si>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</si>
  <si>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6.1</t>
    </r>
    <r>
      <rPr>
        <i/>
        <sz val="10"/>
        <color theme="1"/>
        <rFont val="Arial Narrow"/>
        <family val="2"/>
      </rPr>
      <t xml:space="preserve">
(35.2)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</si>
  <si>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</si>
  <si>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</si>
  <si>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</si>
  <si>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2.5</t>
    </r>
    <r>
      <rPr>
        <i/>
        <sz val="10"/>
        <color theme="1"/>
        <rFont val="Arial Narrow"/>
        <family val="2"/>
      </rPr>
      <t xml:space="preserve">
(27.8)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</si>
  <si>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</si>
  <si>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</si>
  <si>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1.6</t>
    </r>
    <r>
      <rPr>
        <i/>
        <sz val="10"/>
        <color theme="1"/>
        <rFont val="Arial Narrow"/>
        <family val="2"/>
      </rPr>
      <t xml:space="preserve">
(9.5)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</si>
  <si>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</si>
  <si>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</si>
  <si>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</si>
  <si>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2.7</t>
    </r>
    <r>
      <rPr>
        <sz val="10"/>
        <color theme="1"/>
        <rFont val="Arial Narrow"/>
        <family val="2"/>
      </rPr>
      <t xml:space="preserve">
(29.9)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</si>
  <si>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</si>
  <si>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</si>
  <si>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(27.9)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</si>
  <si>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</si>
  <si>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</si>
  <si>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</si>
  <si>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(7.9)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</si>
  <si>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</si>
  <si>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</si>
  <si>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2.1</t>
    </r>
    <r>
      <rPr>
        <sz val="10"/>
        <color theme="1"/>
        <rFont val="Arial Narrow"/>
        <family val="2"/>
      </rPr>
      <t xml:space="preserve">
(12.2)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</si>
  <si>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</si>
  <si>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</si>
  <si>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</si>
  <si>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0.2</t>
    </r>
    <r>
      <rPr>
        <sz val="10"/>
        <color theme="1"/>
        <rFont val="Arial Narrow"/>
        <family val="2"/>
      </rPr>
      <t xml:space="preserve">
(2.2)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</si>
  <si>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</si>
  <si>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</si>
  <si>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1.5</t>
    </r>
    <r>
      <rPr>
        <sz val="10"/>
        <color theme="1"/>
        <rFont val="Arial Narrow"/>
        <family val="2"/>
      </rPr>
      <t xml:space="preserve">
(8.9)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</si>
  <si>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</si>
  <si>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</si>
  <si>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</si>
  <si>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2. ALC (15) 5epresenta el promedio no ponderado para un grupo seleccionado de países de América Latina. Chile y México son también parte del grupo OCDE (34).</t>
  </si>
  <si>
    <t>3. OECD (34) representa el promedio no ponderado para los países miembros de la OCDE.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</si>
</sst>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8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b/>
      <sz val="16"/>
      <color rgb="FFFF0000"/>
      <name val="Arial"/>
      <family val="2"/>
    </font>
    <font>
      <vertAlign val="superscript"/>
      <sz val="7"/>
      <name val="Helvetica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97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164" fontId="6" fillId="0" borderId="0" xfId="2" applyNumberFormat="1" applyFont="1" applyBorder="1" applyAlignment="1" applyProtection="1">
      <alignment horizontal="left" wrapText="1"/>
    </xf>
    <xf numFmtId="0" fontId="10" fillId="0" borderId="0" xfId="1" applyFont="1" applyBorder="1"/>
    <xf numFmtId="1" fontId="10" fillId="0" borderId="0" xfId="0" applyNumberFormat="1" applyFont="1" applyBorder="1" applyAlignment="1">
      <alignment horizontal="right" vertical="center"/>
    </xf>
    <xf numFmtId="0" fontId="10" fillId="0" borderId="0" xfId="1" applyNumberFormat="1" applyFont="1" applyFill="1" applyBorder="1"/>
    <xf numFmtId="164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0" fontId="10" fillId="0" borderId="0" xfId="1" applyFont="1"/>
    <xf numFmtId="164" fontId="10" fillId="0" borderId="0" xfId="1" applyNumberFormat="1" applyFont="1"/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/>
    <xf numFmtId="164" fontId="6" fillId="0" borderId="0" xfId="32" applyNumberFormat="1" applyFont="1" applyAlignment="1" applyProtection="1">
      <alignment horizontal="right"/>
    </xf>
    <xf numFmtId="0" fontId="10" fillId="0" borderId="0" xfId="1" applyFont="1" applyFill="1"/>
    <xf numFmtId="0" fontId="10" fillId="0" borderId="0" xfId="1" applyNumberFormat="1" applyFont="1" applyFill="1"/>
    <xf numFmtId="0" fontId="10" fillId="0" borderId="2" xfId="1" applyNumberFormat="1" applyFont="1" applyFill="1" applyBorder="1"/>
    <xf numFmtId="0" fontId="18" fillId="0" borderId="0" xfId="0" applyFont="1"/>
    <xf numFmtId="165" fontId="6" fillId="2" borderId="0" xfId="32" applyFont="1" applyFill="1" applyAlignment="1" applyProtection="1">
      <alignment horizontal="left"/>
    </xf>
    <xf numFmtId="174" fontId="6" fillId="2" borderId="0" xfId="32" applyNumberFormat="1" applyFont="1" applyFill="1" applyAlignment="1" applyProtection="1">
      <alignment horizontal="right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/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21" fillId="0" borderId="0" xfId="0" applyFont="1"/>
    <xf numFmtId="0" fontId="22" fillId="0" borderId="0" xfId="0" applyFont="1"/>
    <xf numFmtId="0" fontId="0" fillId="3" borderId="0" xfId="0" applyFill="1"/>
    <xf numFmtId="0" fontId="8" fillId="3" borderId="0" xfId="0" applyFont="1" applyFill="1"/>
    <xf numFmtId="0" fontId="23" fillId="0" borderId="0" xfId="34" applyFont="1"/>
    <xf numFmtId="0" fontId="23" fillId="0" borderId="0" xfId="34" applyFont="1" applyFill="1"/>
    <xf numFmtId="0" fontId="23" fillId="3" borderId="0" xfId="34" applyFont="1" applyFill="1"/>
    <xf numFmtId="0" fontId="23" fillId="3" borderId="0" xfId="34" applyFont="1" applyFill="1" applyBorder="1"/>
    <xf numFmtId="0" fontId="24" fillId="0" borderId="4" xfId="34" applyFont="1" applyFill="1" applyBorder="1" applyAlignment="1">
      <alignment horizontal="center"/>
    </xf>
    <xf numFmtId="0" fontId="24" fillId="0" borderId="5" xfId="34" applyFont="1" applyFill="1" applyBorder="1" applyAlignment="1">
      <alignment horizontal="center"/>
    </xf>
    <xf numFmtId="0" fontId="24" fillId="0" borderId="6" xfId="34" applyFont="1" applyFill="1" applyBorder="1" applyAlignment="1">
      <alignment horizontal="center"/>
    </xf>
    <xf numFmtId="0" fontId="24" fillId="3" borderId="0" xfId="34" applyFont="1" applyFill="1" applyBorder="1" applyAlignment="1">
      <alignment horizontal="center"/>
    </xf>
    <xf numFmtId="0" fontId="25" fillId="0" borderId="7" xfId="34" applyFont="1" applyBorder="1"/>
    <xf numFmtId="164" fontId="24" fillId="0" borderId="4" xfId="34" applyNumberFormat="1" applyFont="1" applyFill="1" applyBorder="1" applyAlignment="1">
      <alignment horizontal="center"/>
    </xf>
    <xf numFmtId="164" fontId="24" fillId="0" borderId="6" xfId="34" applyNumberFormat="1" applyFont="1" applyFill="1" applyBorder="1" applyAlignment="1">
      <alignment horizontal="center"/>
    </xf>
    <xf numFmtId="0" fontId="24" fillId="3" borderId="4" xfId="34" applyFont="1" applyFill="1" applyBorder="1" applyAlignment="1">
      <alignment vertical="center"/>
    </xf>
    <xf numFmtId="0" fontId="24" fillId="3" borderId="3" xfId="34" applyFont="1" applyFill="1" applyBorder="1" applyAlignment="1">
      <alignment horizontal="center"/>
    </xf>
    <xf numFmtId="0" fontId="24" fillId="0" borderId="8" xfId="34" applyFont="1" applyBorder="1" applyAlignment="1">
      <alignment vertical="center" wrapText="1"/>
    </xf>
    <xf numFmtId="0" fontId="23" fillId="0" borderId="9" xfId="34" applyFont="1" applyFill="1" applyBorder="1" applyAlignment="1">
      <alignment horizontal="center" wrapText="1"/>
    </xf>
    <xf numFmtId="0" fontId="23" fillId="0" borderId="10" xfId="34" applyFont="1" applyFill="1" applyBorder="1" applyAlignment="1">
      <alignment horizontal="center" wrapText="1"/>
    </xf>
    <xf numFmtId="0" fontId="23" fillId="0" borderId="11" xfId="34" applyFont="1" applyFill="1" applyBorder="1" applyAlignment="1">
      <alignment horizontal="center" wrapText="1"/>
    </xf>
    <xf numFmtId="0" fontId="23" fillId="3" borderId="0" xfId="34" applyFont="1" applyFill="1" applyBorder="1" applyAlignment="1">
      <alignment horizontal="center" wrapText="1"/>
    </xf>
    <xf numFmtId="0" fontId="26" fillId="0" borderId="8" xfId="34" applyFont="1" applyFill="1" applyBorder="1" applyAlignment="1">
      <alignment horizontal="right" vertical="center" wrapText="1"/>
    </xf>
    <xf numFmtId="0" fontId="26" fillId="0" borderId="8" xfId="34" applyFont="1" applyFill="1" applyBorder="1" applyAlignment="1">
      <alignment horizontal="right" wrapText="1"/>
    </xf>
    <xf numFmtId="0" fontId="26" fillId="0" borderId="0" xfId="34" applyFont="1" applyFill="1" applyBorder="1" applyAlignment="1">
      <alignment horizontal="right" wrapText="1"/>
    </xf>
    <xf numFmtId="0" fontId="26" fillId="0" borderId="12" xfId="34" applyFont="1" applyFill="1" applyBorder="1" applyAlignment="1">
      <alignment horizontal="right" wrapText="1"/>
    </xf>
    <xf numFmtId="0" fontId="26" fillId="3" borderId="0" xfId="34" applyFont="1" applyFill="1" applyBorder="1" applyAlignment="1">
      <alignment horizontal="right" wrapText="1"/>
    </xf>
    <xf numFmtId="0" fontId="26" fillId="0" borderId="13" xfId="34" applyFont="1" applyBorder="1" applyAlignment="1">
      <alignment horizontal="right" vertical="center"/>
    </xf>
    <xf numFmtId="0" fontId="26" fillId="0" borderId="13" xfId="34" applyFont="1" applyFill="1" applyBorder="1" applyAlignment="1">
      <alignment horizontal="right" wrapText="1"/>
    </xf>
    <xf numFmtId="0" fontId="26" fillId="0" borderId="3" xfId="34" applyFont="1" applyFill="1" applyBorder="1" applyAlignment="1">
      <alignment horizontal="right" wrapText="1"/>
    </xf>
    <xf numFmtId="0" fontId="26" fillId="0" borderId="14" xfId="34" applyFont="1" applyFill="1" applyBorder="1" applyAlignment="1">
      <alignment horizontal="right" wrapText="1"/>
    </xf>
    <xf numFmtId="0" fontId="23" fillId="0" borderId="0" xfId="34" applyFont="1" applyFill="1" applyBorder="1" applyAlignment="1">
      <alignment horizontal="center" wrapText="1"/>
    </xf>
    <xf numFmtId="0" fontId="24" fillId="0" borderId="4" xfId="34" applyFont="1" applyFill="1" applyBorder="1" applyAlignment="1">
      <alignment vertical="center" wrapText="1"/>
    </xf>
    <xf numFmtId="0" fontId="23" fillId="0" borderId="4" xfId="34" applyFont="1" applyFill="1" applyBorder="1" applyAlignment="1">
      <alignment horizontal="center" wrapText="1"/>
    </xf>
    <xf numFmtId="0" fontId="23" fillId="0" borderId="5" xfId="34" applyFont="1" applyFill="1" applyBorder="1" applyAlignment="1">
      <alignment horizontal="center" wrapText="1"/>
    </xf>
    <xf numFmtId="0" fontId="23" fillId="0" borderId="6" xfId="34" applyFont="1" applyFill="1" applyBorder="1" applyAlignment="1">
      <alignment horizontal="center" wrapText="1"/>
    </xf>
    <xf numFmtId="0" fontId="24" fillId="0" borderId="4" xfId="34" applyFont="1" applyFill="1" applyBorder="1" applyAlignment="1">
      <alignment vertical="center"/>
    </xf>
    <xf numFmtId="0" fontId="23" fillId="0" borderId="0" xfId="34" applyFont="1" applyBorder="1"/>
    <xf numFmtId="0" fontId="26" fillId="0" borderId="0" xfId="34" applyFont="1" applyFill="1" applyBorder="1" applyAlignment="1">
      <alignment horizontal="center" wrapText="1"/>
    </xf>
    <xf numFmtId="0" fontId="23" fillId="0" borderId="0" xfId="34" applyFont="1" applyFill="1" applyBorder="1"/>
    <xf numFmtId="0" fontId="24" fillId="0" borderId="0" xfId="34" applyFont="1" applyFill="1" applyBorder="1" applyAlignment="1">
      <alignment horizontal="center"/>
    </xf>
    <xf numFmtId="164" fontId="24" fillId="0" borderId="0" xfId="34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4" fillId="3" borderId="3" xfId="34" applyFont="1" applyFill="1" applyBorder="1" applyAlignment="1">
      <alignment horizontal="center"/>
    </xf>
    <xf numFmtId="0" fontId="23" fillId="3" borderId="3" xfId="34" applyFont="1" applyFill="1" applyBorder="1"/>
    <xf numFmtId="0" fontId="24" fillId="0" borderId="0" xfId="34" applyFont="1" applyFill="1" applyBorder="1" applyAlignment="1">
      <alignment horizontal="center"/>
    </xf>
    <xf numFmtId="0" fontId="23" fillId="0" borderId="0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11"/>
          <c:w val="0.8895131003361233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ChartA_COL!$Q$3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ChartA_COL!$P$4:$P$24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ChartA_COL!$Q$4:$Q$24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ChartA_COL!$R$3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ChartA_COL!$P$4:$P$24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ChartA_COL!$R$4:$R$24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ChartA_COL!$S$3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ChartA_COL!$P$4:$P$24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ChartA_COL!$S$4:$S$24</c:f>
              <c:numCache>
                <c:formatCode>0.0</c:formatCode>
                <c:ptCount val="21"/>
                <c:pt idx="0">
                  <c:v>9.0027673146238634</c:v>
                </c:pt>
                <c:pt idx="1">
                  <c:v>10.65</c:v>
                </c:pt>
                <c:pt idx="2">
                  <c:v>11.231462814882601</c:v>
                </c:pt>
                <c:pt idx="3">
                  <c:v>11.640884369465468</c:v>
                </c:pt>
                <c:pt idx="4">
                  <c:v>12.645611405764875</c:v>
                </c:pt>
                <c:pt idx="5">
                  <c:v>13.219092165209091</c:v>
                </c:pt>
                <c:pt idx="6">
                  <c:v>14.040535963460481</c:v>
                </c:pt>
                <c:pt idx="7">
                  <c:v>14.931222876953537</c:v>
                </c:pt>
                <c:pt idx="8">
                  <c:v>14.301680153995321</c:v>
                </c:pt>
                <c:pt idx="9">
                  <c:v>14.310924684882965</c:v>
                </c:pt>
                <c:pt idx="10">
                  <c:v>14.015233867318328</c:v>
                </c:pt>
                <c:pt idx="11">
                  <c:v>15.624537663592031</c:v>
                </c:pt>
                <c:pt idx="12">
                  <c:v>15.584154399962967</c:v>
                </c:pt>
                <c:pt idx="13">
                  <c:v>16.111055028168671</c:v>
                </c:pt>
                <c:pt idx="14">
                  <c:v>16.860223117135686</c:v>
                </c:pt>
                <c:pt idx="15">
                  <c:v>17.426122979930973</c:v>
                </c:pt>
                <c:pt idx="16">
                  <c:v>18.41223751372226</c:v>
                </c:pt>
                <c:pt idx="17">
                  <c:v>18.444821441029628</c:v>
                </c:pt>
                <c:pt idx="18">
                  <c:v>18.136234020606835</c:v>
                </c:pt>
                <c:pt idx="19">
                  <c:v>17.890713240796924</c:v>
                </c:pt>
                <c:pt idx="20">
                  <c:v>17.284431041504583</c:v>
                </c:pt>
              </c:numCache>
            </c:numRef>
          </c:val>
        </c:ser>
        <c:marker val="1"/>
        <c:axId val="236477824"/>
        <c:axId val="236487808"/>
      </c:lineChart>
      <c:catAx>
        <c:axId val="236477824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87808"/>
        <c:crosses val="autoZero"/>
        <c:auto val="1"/>
        <c:lblAlgn val="ctr"/>
        <c:lblOffset val="100"/>
        <c:tickLblSkip val="2"/>
        <c:tickMarkSkip val="1"/>
      </c:catAx>
      <c:valAx>
        <c:axId val="236487808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6477824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565E-2"/>
          <c:y val="2.116666666666667E-2"/>
          <c:w val="0.69290718157181552"/>
          <c:h val="0.10724111111111183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22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33"/>
          <c:w val="0.39748018292684617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ChartB_Colombia!$E$56:$E$57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ChartB_Colombia!$D$58:$D$62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ChartB_Colombia!$E$58:$E$62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07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311" l="0.70000000000000062" r="0.70000000000000062" t="0.75000000000000311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Colombia</a:t>
            </a:r>
          </a:p>
        </c:rich>
      </c:tx>
      <c:layout>
        <c:manualLayout>
          <c:xMode val="edge"/>
          <c:yMode val="edge"/>
          <c:x val="0.43411172444951368"/>
          <c:y val="8.2411389492242249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ChartB_Colombia!$G$56</c:f>
              <c:strCache>
                <c:ptCount val="1"/>
                <c:pt idx="0">
                  <c:v>Colombia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ChartB_Colombia!$G$58:$G$62</c:f>
              <c:numCache>
                <c:formatCode>0.0;\ \-0.0;\ "-"</c:formatCode>
                <c:ptCount val="5"/>
                <c:pt idx="0">
                  <c:v>27.867357357701017</c:v>
                </c:pt>
                <c:pt idx="1">
                  <c:v>12.212772251775842</c:v>
                </c:pt>
                <c:pt idx="2">
                  <c:v>35.238392659210518</c:v>
                </c:pt>
                <c:pt idx="3">
                  <c:v>9.5177693467011153</c:v>
                </c:pt>
                <c:pt idx="4">
                  <c:v>15.16370838461151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867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123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ChartB_Colombia!$F$56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ChartB_Colombia!$D$58:$D$62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ChartB_Colombia!$F$58:$F$62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077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solidFill>
                <a:srgbClr val="8064A2">
                  <a:lumMod val="75000"/>
                </a:srgbClr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cat>
            <c:strRef>
              <c:f>ChartC_COL!$M$2:$M$22</c:f>
              <c:strCache>
                <c:ptCount val="21"/>
                <c:pt idx="0">
                  <c:v>Portugal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ChartC_COL!$N$2:$N$22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236714240"/>
        <c:axId val="236720128"/>
      </c:barChart>
      <c:catAx>
        <c:axId val="23671424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720128"/>
        <c:crosses val="autoZero"/>
        <c:auto val="1"/>
        <c:lblAlgn val="ctr"/>
        <c:lblOffset val="100"/>
        <c:tickLblSkip val="1"/>
        <c:tickMarkSkip val="1"/>
      </c:catAx>
      <c:valAx>
        <c:axId val="236720128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236714240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722" r="0.75000000000000722" t="0.64000000000000801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C/country%20specific%20flyers/Chart_B_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B_Rep Dom_EN"/>
      <sheetName val="ChartB_SPA final"/>
      <sheetName val="ChartB_BRA_EN"/>
      <sheetName val="ChartB_BRA_PRT"/>
      <sheetName val="ChartB_SPA Mexico_final"/>
      <sheetName val="ChartB_Argentina"/>
      <sheetName val="ChartB_Chile"/>
      <sheetName val="ChartB_Colombia"/>
      <sheetName val="ChartB_Costa Rica_FINAL"/>
      <sheetName val="ChartB_Rep Dom_SPA"/>
      <sheetName val="ChartB_Peru"/>
      <sheetName val="ChartB_Uruguay"/>
      <sheetName val="ChartB_Panama"/>
      <sheetName val="ChartB_SPA Mexico_old"/>
      <sheetName val="ChartB_Costa Rica_old"/>
      <sheetName val="ChartB_EN"/>
      <sheetName val="ChartB_SPA"/>
      <sheetName val="ChartB"/>
      <sheetName val="income and profits"/>
      <sheetName val="SSC"/>
      <sheetName val="gral consumption"/>
      <sheetName val="specific goods and serv"/>
      <sheetName val="total revenu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C31">
            <v>3.7386909492360156</v>
          </cell>
        </row>
        <row r="32">
          <cell r="C32">
            <v>18.061644741132188</v>
          </cell>
        </row>
        <row r="33">
          <cell r="C33">
            <v>23.237102774836433</v>
          </cell>
        </row>
        <row r="34">
          <cell r="C34">
            <v>29.917286809464738</v>
          </cell>
        </row>
        <row r="35">
          <cell r="C35">
            <v>11.069867758525504</v>
          </cell>
        </row>
        <row r="36">
          <cell r="C36">
            <v>25.425235931607489</v>
          </cell>
        </row>
        <row r="40">
          <cell r="C40">
            <v>27.096960745238707</v>
          </cell>
        </row>
      </sheetData>
      <sheetData sheetId="19">
        <row r="31">
          <cell r="C31">
            <v>25.280206078211066</v>
          </cell>
        </row>
        <row r="32">
          <cell r="C32">
            <v>24.004406992231122</v>
          </cell>
        </row>
        <row r="33">
          <cell r="C33">
            <v>8.9779999999999998</v>
          </cell>
        </row>
        <row r="34">
          <cell r="C34">
            <v>7.8930746470036759</v>
          </cell>
        </row>
        <row r="35">
          <cell r="C35">
            <v>27.220082011160525</v>
          </cell>
        </row>
        <row r="40">
          <cell r="C40">
            <v>13.414</v>
          </cell>
        </row>
      </sheetData>
      <sheetData sheetId="20">
        <row r="31">
          <cell r="C31">
            <v>23.854085583230017</v>
          </cell>
        </row>
        <row r="32">
          <cell r="C32">
            <v>47.420857708685581</v>
          </cell>
        </row>
        <row r="33">
          <cell r="C33">
            <v>37.385441237252074</v>
          </cell>
        </row>
        <row r="34">
          <cell r="C34">
            <v>26.066559682047291</v>
          </cell>
        </row>
        <row r="35">
          <cell r="C35">
            <v>19.972250877169159</v>
          </cell>
        </row>
        <row r="40">
          <cell r="C40">
            <v>20.815261138333373</v>
          </cell>
        </row>
      </sheetData>
      <sheetData sheetId="21">
        <row r="31">
          <cell r="C31">
            <v>30.554500718376744</v>
          </cell>
        </row>
        <row r="32">
          <cell r="C32">
            <v>0</v>
          </cell>
        </row>
        <row r="33">
          <cell r="C33">
            <v>23.046570230652367</v>
          </cell>
        </row>
        <row r="34">
          <cell r="C34">
            <v>27.769164334129925</v>
          </cell>
        </row>
        <row r="35">
          <cell r="C35">
            <v>26.835405932768079</v>
          </cell>
        </row>
        <row r="40">
          <cell r="C40">
            <v>33.974163599277894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L13" sqref="L13"/>
    </sheetView>
  </sheetViews>
  <sheetFormatPr defaultColWidth="9.140625" defaultRowHeight="12.75"/>
  <cols>
    <col min="1" max="4" width="11.28515625" customWidth="1"/>
  </cols>
  <sheetData>
    <row r="1" spans="1:19" ht="12.75" customHeight="1">
      <c r="A1" s="1" t="s">
        <v>20</v>
      </c>
      <c r="B1" s="1"/>
      <c r="M1" s="15"/>
      <c r="N1" s="15"/>
      <c r="S1" s="15"/>
    </row>
    <row r="2" spans="1:19" ht="12.75" customHeight="1">
      <c r="B2" s="1"/>
      <c r="N2" s="2"/>
    </row>
    <row r="3" spans="1:19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</row>
    <row r="4" spans="1:19">
      <c r="E4" s="8"/>
      <c r="P4" s="10">
        <v>1990</v>
      </c>
      <c r="Q4" s="9">
        <v>13.9</v>
      </c>
      <c r="R4" s="9">
        <v>33</v>
      </c>
      <c r="S4" s="9">
        <v>9.0027673146238634</v>
      </c>
    </row>
    <row r="5" spans="1:19">
      <c r="P5" s="10">
        <v>1991</v>
      </c>
      <c r="Q5" s="9">
        <v>14.1</v>
      </c>
      <c r="R5" s="9">
        <v>33.5</v>
      </c>
      <c r="S5" s="9">
        <v>10.65</v>
      </c>
    </row>
    <row r="6" spans="1:19">
      <c r="P6" s="10">
        <v>1992</v>
      </c>
      <c r="Q6" s="9">
        <v>14.8</v>
      </c>
      <c r="R6" s="9">
        <v>33.700000000000003</v>
      </c>
      <c r="S6" s="9">
        <v>11.231462814882601</v>
      </c>
    </row>
    <row r="7" spans="1:19">
      <c r="P7" s="10">
        <v>1993</v>
      </c>
      <c r="Q7" s="9">
        <v>15.2</v>
      </c>
      <c r="R7" s="9">
        <v>34.200000000000003</v>
      </c>
      <c r="S7" s="9">
        <v>11.640884369465468</v>
      </c>
    </row>
    <row r="8" spans="1:19">
      <c r="P8" s="10">
        <v>1994</v>
      </c>
      <c r="Q8" s="9">
        <v>15.6</v>
      </c>
      <c r="R8" s="9">
        <v>34.1</v>
      </c>
      <c r="S8" s="9">
        <v>12.645611405764875</v>
      </c>
    </row>
    <row r="9" spans="1:19">
      <c r="P9" s="10">
        <v>1995</v>
      </c>
      <c r="Q9" s="9">
        <v>15.5</v>
      </c>
      <c r="R9" s="9">
        <v>34.5</v>
      </c>
      <c r="S9" s="9">
        <v>13.219092165209091</v>
      </c>
    </row>
    <row r="10" spans="1:19">
      <c r="P10" s="10">
        <v>1996</v>
      </c>
      <c r="Q10" s="9">
        <v>15.6</v>
      </c>
      <c r="R10" s="9">
        <v>34.9</v>
      </c>
      <c r="S10" s="9">
        <v>14.040535963460481</v>
      </c>
    </row>
    <row r="11" spans="1:19">
      <c r="P11" s="10">
        <v>1997</v>
      </c>
      <c r="Q11" s="9">
        <v>16.2</v>
      </c>
      <c r="R11" s="9">
        <v>34.799999999999997</v>
      </c>
      <c r="S11" s="9">
        <v>14.931222876953537</v>
      </c>
    </row>
    <row r="12" spans="1:19">
      <c r="P12" s="10">
        <v>1998</v>
      </c>
      <c r="Q12" s="9">
        <v>15.9</v>
      </c>
      <c r="R12" s="9">
        <v>34.799999999999997</v>
      </c>
      <c r="S12" s="9">
        <v>14.301680153995321</v>
      </c>
    </row>
    <row r="13" spans="1:19">
      <c r="P13" s="10">
        <v>1999</v>
      </c>
      <c r="Q13" s="9">
        <v>16.100000000000001</v>
      </c>
      <c r="R13" s="9">
        <v>35.1</v>
      </c>
      <c r="S13" s="9">
        <v>14.310924684882965</v>
      </c>
    </row>
    <row r="14" spans="1:19">
      <c r="P14" s="10">
        <v>2000</v>
      </c>
      <c r="Q14" s="9">
        <v>16.399999999999999</v>
      </c>
      <c r="R14" s="9">
        <v>35.200000000000003</v>
      </c>
      <c r="S14" s="9">
        <v>14.015233867318328</v>
      </c>
    </row>
    <row r="15" spans="1:19">
      <c r="P15" s="10">
        <v>2001</v>
      </c>
      <c r="Q15" s="9">
        <v>16.7</v>
      </c>
      <c r="R15" s="9">
        <v>34.700000000000003</v>
      </c>
      <c r="S15" s="9">
        <v>15.624537663592031</v>
      </c>
    </row>
    <row r="16" spans="1:19">
      <c r="P16" s="10">
        <v>2002</v>
      </c>
      <c r="Q16" s="9">
        <v>16.600000000000001</v>
      </c>
      <c r="R16" s="9">
        <v>34.5</v>
      </c>
      <c r="S16" s="9">
        <v>15.584154399962967</v>
      </c>
    </row>
    <row r="17" spans="1:19">
      <c r="P17" s="10">
        <v>2003</v>
      </c>
      <c r="Q17" s="9">
        <v>16.8</v>
      </c>
      <c r="R17" s="9">
        <v>34.4</v>
      </c>
      <c r="S17" s="9">
        <v>16.111055028168671</v>
      </c>
    </row>
    <row r="18" spans="1:19">
      <c r="P18" s="10">
        <v>2004</v>
      </c>
      <c r="Q18" s="9">
        <v>17.399999999999999</v>
      </c>
      <c r="R18" s="9">
        <v>34.299999999999997</v>
      </c>
      <c r="S18" s="9">
        <v>16.860223117135686</v>
      </c>
    </row>
    <row r="19" spans="1:19">
      <c r="P19" s="10">
        <v>2005</v>
      </c>
      <c r="Q19" s="9">
        <v>18.3</v>
      </c>
      <c r="R19" s="9">
        <v>34.9</v>
      </c>
      <c r="S19" s="9">
        <v>17.426122979930973</v>
      </c>
    </row>
    <row r="20" spans="1:19">
      <c r="P20" s="10">
        <v>2006</v>
      </c>
      <c r="Q20" s="9">
        <v>19.100000000000001</v>
      </c>
      <c r="R20" s="9">
        <v>35</v>
      </c>
      <c r="S20" s="9">
        <v>18.41223751372226</v>
      </c>
    </row>
    <row r="21" spans="1:19">
      <c r="P21" s="10">
        <v>2007</v>
      </c>
      <c r="Q21" s="9">
        <v>19.5</v>
      </c>
      <c r="R21" s="9">
        <v>35.1</v>
      </c>
      <c r="S21" s="9">
        <v>18.444821441029628</v>
      </c>
    </row>
    <row r="22" spans="1:19">
      <c r="P22" s="10">
        <v>2008</v>
      </c>
      <c r="Q22" s="9">
        <v>19.7</v>
      </c>
      <c r="R22" s="9">
        <v>34.5</v>
      </c>
      <c r="S22" s="9">
        <v>18.136234020606835</v>
      </c>
    </row>
    <row r="23" spans="1:19">
      <c r="P23" s="10">
        <v>2009</v>
      </c>
      <c r="Q23" s="9">
        <v>19</v>
      </c>
      <c r="R23" s="9">
        <v>33.700000000000003</v>
      </c>
      <c r="S23" s="9">
        <v>17.890713240796924</v>
      </c>
    </row>
    <row r="24" spans="1:19">
      <c r="P24" s="10">
        <v>2010</v>
      </c>
      <c r="Q24" s="9">
        <v>19.399999999999999</v>
      </c>
      <c r="R24" s="9">
        <v>33.799999999999997</v>
      </c>
      <c r="S24" s="9">
        <v>17.284431041504583</v>
      </c>
    </row>
    <row r="25" spans="1:19">
      <c r="Q25" s="11">
        <f>MAX(Q4:Q24)</f>
        <v>19.7</v>
      </c>
      <c r="R25" s="11">
        <f t="shared" ref="R25" si="0">MAX(R4:R24)</f>
        <v>35.200000000000003</v>
      </c>
    </row>
    <row r="26" spans="1:19">
      <c r="A26" s="3" t="s">
        <v>16</v>
      </c>
      <c r="Q26" s="11">
        <f>MIN(Q4:Q25,Q4:Q24)</f>
        <v>13.9</v>
      </c>
      <c r="R26" s="11">
        <f t="shared" ref="R26" si="1">MIN(R4:R25,R4:R24)</f>
        <v>33</v>
      </c>
    </row>
    <row r="27" spans="1:19" s="12" customFormat="1" ht="9">
      <c r="A27" s="3"/>
    </row>
    <row r="28" spans="1:19" s="12" customFormat="1" ht="9">
      <c r="A28" s="3" t="s">
        <v>17</v>
      </c>
    </row>
    <row r="29" spans="1:19" s="12" customFormat="1" ht="9">
      <c r="A29" s="3" t="s">
        <v>18</v>
      </c>
    </row>
    <row r="30" spans="1:19">
      <c r="A30" s="13"/>
      <c r="E30" s="14" t="s">
        <v>19</v>
      </c>
    </row>
    <row r="31" spans="1:19">
      <c r="A31" s="13"/>
    </row>
    <row r="35" spans="18:18">
      <c r="R35" s="11">
        <f>R24-R4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5"/>
  <sheetViews>
    <sheetView topLeftCell="B1" zoomScale="80" zoomScaleNormal="80" workbookViewId="0">
      <selection activeCell="I53" sqref="I53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6" t="s">
        <v>21</v>
      </c>
      <c r="C1" s="17"/>
    </row>
    <row r="2" spans="1:15">
      <c r="B2" s="16"/>
    </row>
    <row r="5" spans="1:15">
      <c r="M5" s="7"/>
      <c r="N5" s="7"/>
      <c r="O5" s="18"/>
    </row>
    <row r="7" spans="1:15">
      <c r="A7" t="s">
        <v>22</v>
      </c>
    </row>
    <row r="8" spans="1:15">
      <c r="N8" s="17"/>
      <c r="O8" s="17"/>
    </row>
    <row r="9" spans="1:15">
      <c r="A9" s="19" t="s">
        <v>6</v>
      </c>
      <c r="N9" s="17"/>
      <c r="O9" s="17"/>
    </row>
    <row r="10" spans="1:15">
      <c r="A10" s="19" t="s">
        <v>23</v>
      </c>
      <c r="N10" s="17"/>
      <c r="O10" s="17"/>
    </row>
    <row r="11" spans="1:15">
      <c r="A11" t="s">
        <v>24</v>
      </c>
      <c r="N11" s="17"/>
      <c r="O11" s="17"/>
    </row>
    <row r="12" spans="1:15">
      <c r="A12" t="s">
        <v>25</v>
      </c>
      <c r="N12" s="17"/>
      <c r="O12" s="17"/>
    </row>
    <row r="13" spans="1:15">
      <c r="A13" s="19" t="s">
        <v>9</v>
      </c>
      <c r="B13" s="10"/>
      <c r="C13" s="4"/>
      <c r="D13" s="4"/>
      <c r="N13" s="17"/>
      <c r="O13" s="17"/>
    </row>
    <row r="14" spans="1:15">
      <c r="A14" s="19" t="s">
        <v>15</v>
      </c>
      <c r="B14" s="10"/>
      <c r="C14" s="4"/>
      <c r="D14" s="4"/>
      <c r="N14" s="17"/>
      <c r="O14" s="17"/>
    </row>
    <row r="15" spans="1:15">
      <c r="A15" t="s">
        <v>10</v>
      </c>
      <c r="B15" s="10"/>
      <c r="C15" s="4"/>
      <c r="D15" s="4"/>
      <c r="N15" s="17"/>
      <c r="O15" s="17"/>
    </row>
    <row r="16" spans="1:15">
      <c r="B16" s="10"/>
      <c r="C16" s="4"/>
      <c r="D16" s="4"/>
      <c r="N16" s="17"/>
      <c r="O16" s="17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0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1"/>
    </row>
    <row r="49" spans="2:23">
      <c r="B49" s="3" t="s">
        <v>26</v>
      </c>
    </row>
    <row r="50" spans="2:23">
      <c r="B50" s="3" t="s">
        <v>27</v>
      </c>
    </row>
    <row r="52" spans="2:23" ht="26.25">
      <c r="B52" s="22" t="s">
        <v>28</v>
      </c>
      <c r="C52" s="3"/>
      <c r="D52" s="3"/>
      <c r="E52" s="3"/>
      <c r="F52" s="3"/>
      <c r="G52" s="3"/>
      <c r="H52" s="3"/>
      <c r="I52" s="23"/>
    </row>
    <row r="53" spans="2:23">
      <c r="E53" s="14"/>
    </row>
    <row r="56" spans="2:23">
      <c r="D56" s="11"/>
      <c r="E56" s="7" t="s">
        <v>29</v>
      </c>
      <c r="F56" s="24" t="s">
        <v>30</v>
      </c>
      <c r="G56" s="18" t="s">
        <v>0</v>
      </c>
    </row>
    <row r="57" spans="2:23">
      <c r="D57" s="25"/>
      <c r="E57" s="26">
        <v>2010</v>
      </c>
      <c r="F57" s="26">
        <v>2010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1"/>
      <c r="D58" s="25" t="s">
        <v>32</v>
      </c>
      <c r="E58" s="27">
        <v>25.5</v>
      </c>
      <c r="F58" s="28">
        <v>33.200000000000003</v>
      </c>
      <c r="G58" s="29">
        <v>27.867357357701017</v>
      </c>
      <c r="I58" s="29"/>
      <c r="J58" s="29"/>
      <c r="K58" s="30"/>
      <c r="L58" s="29"/>
      <c r="M58" s="29"/>
      <c r="N58" s="29"/>
      <c r="O58" s="29"/>
      <c r="P58" s="29"/>
      <c r="Q58" s="29"/>
      <c r="R58" s="31"/>
      <c r="S58" s="29"/>
      <c r="T58" s="29"/>
      <c r="U58" s="29"/>
      <c r="V58" s="29"/>
      <c r="W58" s="29"/>
    </row>
    <row r="59" spans="2:23">
      <c r="D59" s="32" t="s">
        <v>33</v>
      </c>
      <c r="E59" s="27">
        <v>17.2</v>
      </c>
      <c r="F59" s="33">
        <v>26.4</v>
      </c>
      <c r="G59" s="29">
        <v>12.212772251775842</v>
      </c>
      <c r="I59" s="29"/>
      <c r="J59" s="29"/>
      <c r="K59" s="34"/>
      <c r="L59" s="29"/>
      <c r="M59" s="29"/>
      <c r="N59" s="29"/>
      <c r="O59" s="35"/>
      <c r="P59" s="29"/>
      <c r="Q59" s="29"/>
      <c r="R59" s="31"/>
      <c r="S59" s="35"/>
      <c r="T59" s="35"/>
      <c r="U59" s="29"/>
      <c r="V59" s="29"/>
      <c r="W59" s="29"/>
    </row>
    <row r="60" spans="2:23">
      <c r="B60" s="21"/>
      <c r="D60" s="32" t="s">
        <v>34</v>
      </c>
      <c r="E60" s="36">
        <v>34.700000000000003</v>
      </c>
      <c r="F60" s="33">
        <v>20.5</v>
      </c>
      <c r="G60" s="29">
        <v>35.238392659210518</v>
      </c>
      <c r="I60" s="29"/>
      <c r="J60" s="29"/>
      <c r="K60" s="34"/>
      <c r="L60" s="29"/>
      <c r="M60" s="29"/>
      <c r="N60" s="29"/>
      <c r="O60" s="35"/>
      <c r="P60" s="29"/>
      <c r="Q60" s="29"/>
      <c r="R60" s="31"/>
      <c r="S60" s="35"/>
      <c r="T60" s="35"/>
      <c r="U60" s="29"/>
      <c r="V60" s="29"/>
      <c r="W60" s="29"/>
    </row>
    <row r="61" spans="2:23">
      <c r="D61" s="32" t="s">
        <v>35</v>
      </c>
      <c r="E61" s="36">
        <v>16.5</v>
      </c>
      <c r="F61" s="33">
        <v>10.8</v>
      </c>
      <c r="G61" s="29">
        <v>9.5177693467011153</v>
      </c>
      <c r="I61" s="29"/>
      <c r="J61" s="31"/>
      <c r="K61" s="34"/>
      <c r="L61" s="29"/>
      <c r="M61" s="29"/>
      <c r="N61" s="29"/>
      <c r="O61" s="29"/>
      <c r="P61" s="29"/>
      <c r="Q61" s="29"/>
      <c r="R61" s="31"/>
      <c r="S61" s="29"/>
      <c r="T61" s="29"/>
      <c r="U61" s="29"/>
      <c r="V61" s="29"/>
      <c r="W61" s="29"/>
    </row>
    <row r="62" spans="2:23">
      <c r="D62" s="32" t="s">
        <v>36</v>
      </c>
      <c r="E62" s="29">
        <v>6.0999999999999943</v>
      </c>
      <c r="F62" s="37">
        <v>9.1000000000000085</v>
      </c>
      <c r="G62" s="29">
        <v>15.16370838461151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ht="13.5" thickBot="1">
      <c r="D63" s="10"/>
      <c r="E63" s="4"/>
      <c r="F63" s="4"/>
    </row>
    <row r="64" spans="2:23" ht="13.5" thickBot="1">
      <c r="D64" s="38" t="s">
        <v>37</v>
      </c>
      <c r="E64" s="39">
        <v>100</v>
      </c>
      <c r="F64" s="39">
        <v>100</v>
      </c>
      <c r="G64" s="40">
        <v>100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77" spans="9:9" ht="26.25">
      <c r="I77" s="23"/>
    </row>
    <row r="82" spans="5:23">
      <c r="G82" s="90"/>
      <c r="H82" s="90"/>
      <c r="I82" s="90"/>
    </row>
    <row r="93" spans="5:23">
      <c r="E93" s="39"/>
      <c r="F93" s="39"/>
    </row>
    <row r="95" spans="5:23"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7" spans="3:23">
      <c r="E97" s="29"/>
      <c r="F97" s="29"/>
      <c r="G97" s="29"/>
    </row>
    <row r="102" spans="3:23" ht="20.25">
      <c r="D102" s="41">
        <v>1990</v>
      </c>
    </row>
    <row r="104" spans="3:23" ht="18.75">
      <c r="E104" s="7" t="s">
        <v>39</v>
      </c>
      <c r="F104" s="7" t="s">
        <v>40</v>
      </c>
      <c r="G104" s="18" t="s">
        <v>6</v>
      </c>
    </row>
    <row r="105" spans="3:23">
      <c r="D105" s="25"/>
      <c r="E105" s="26">
        <v>1990</v>
      </c>
      <c r="F105" s="26">
        <v>1990</v>
      </c>
      <c r="I105" s="18" t="s">
        <v>4</v>
      </c>
      <c r="J105" s="18" t="s">
        <v>22</v>
      </c>
      <c r="K105" s="18" t="s">
        <v>6</v>
      </c>
      <c r="L105" s="18" t="s">
        <v>0</v>
      </c>
      <c r="M105" s="18" t="s">
        <v>7</v>
      </c>
      <c r="N105" s="18" t="s">
        <v>25</v>
      </c>
      <c r="O105" s="18" t="s">
        <v>8</v>
      </c>
      <c r="P105" s="18" t="s">
        <v>9</v>
      </c>
      <c r="Q105" s="18" t="s">
        <v>10</v>
      </c>
      <c r="R105" s="42" t="s">
        <v>23</v>
      </c>
      <c r="S105" s="18" t="s">
        <v>31</v>
      </c>
      <c r="T105" s="18" t="s">
        <v>12</v>
      </c>
      <c r="U105" s="18" t="s">
        <v>24</v>
      </c>
      <c r="V105" s="18" t="s">
        <v>14</v>
      </c>
      <c r="W105" s="18" t="s">
        <v>15</v>
      </c>
    </row>
    <row r="106" spans="3:23">
      <c r="C106">
        <v>2</v>
      </c>
      <c r="D106" s="25" t="s">
        <v>41</v>
      </c>
      <c r="E106" s="27">
        <v>25.5</v>
      </c>
      <c r="F106" s="27">
        <v>33.200000000000003</v>
      </c>
      <c r="G106" s="29">
        <f>HLOOKUP($G$104,$I$105:$W$110,C106,TRUE)</f>
        <v>23.237102774836433</v>
      </c>
      <c r="I106" s="29">
        <f>'[2]income and profits'!C31</f>
        <v>3.7386909492360156</v>
      </c>
      <c r="J106" s="29">
        <f>'[2]income and profits'!C32</f>
        <v>18.061644741132188</v>
      </c>
      <c r="K106" s="30">
        <f>'[2]income and profits'!C33</f>
        <v>23.237102774836433</v>
      </c>
      <c r="L106" s="29">
        <f>'[2]income and profits'!C34</f>
        <v>29.917286809464738</v>
      </c>
      <c r="M106" s="29">
        <f>'[2]income and profits'!C35</f>
        <v>11.069867758525504</v>
      </c>
      <c r="N106" s="29">
        <f>'[2]income and profits'!C36</f>
        <v>25.425235931607489</v>
      </c>
      <c r="O106" s="29">
        <v>20.745696427970234</v>
      </c>
      <c r="P106" s="29">
        <v>29.40576686584701</v>
      </c>
      <c r="Q106" s="29">
        <v>25.139329323922983</v>
      </c>
      <c r="R106" s="31">
        <f>'[2]income and profits'!C40</f>
        <v>27.096960745238707</v>
      </c>
      <c r="S106" s="29">
        <v>29.110668490052955</v>
      </c>
      <c r="T106" s="29">
        <v>13.460250362661357</v>
      </c>
      <c r="U106" s="29">
        <v>37.559168987647347</v>
      </c>
      <c r="V106" s="29">
        <v>22.161118314428869</v>
      </c>
      <c r="W106" s="29">
        <v>31.733414401182149</v>
      </c>
    </row>
    <row r="107" spans="3:23">
      <c r="C107">
        <v>3</v>
      </c>
      <c r="D107" s="32" t="s">
        <v>42</v>
      </c>
      <c r="E107" s="27">
        <v>17.2</v>
      </c>
      <c r="F107" s="36">
        <v>26.4</v>
      </c>
      <c r="G107" s="29">
        <f>HLOOKUP($G$104,$I$105:$W$110,C107,TRUE)</f>
        <v>8.9779999999999998</v>
      </c>
      <c r="I107" s="29">
        <f>[2]SSC!C31</f>
        <v>25.280206078211066</v>
      </c>
      <c r="J107" s="29">
        <f>[2]SSC!C32</f>
        <v>24.004406992231122</v>
      </c>
      <c r="K107" s="34">
        <f>[2]SSC!C33</f>
        <v>8.9779999999999998</v>
      </c>
      <c r="L107" s="29">
        <f>[2]SSC!C34</f>
        <v>7.8930746470036759</v>
      </c>
      <c r="M107" s="29">
        <f>[2]SSC!C35</f>
        <v>27.220082011160525</v>
      </c>
      <c r="N107" s="43">
        <v>0.7564735365220453</v>
      </c>
      <c r="O107" s="35">
        <v>22.471165572524189</v>
      </c>
      <c r="P107" s="29">
        <v>11.559645974618308</v>
      </c>
      <c r="Q107" s="29">
        <v>15.268306242163218</v>
      </c>
      <c r="R107" s="31">
        <f>[2]SSC!C40</f>
        <v>13.414</v>
      </c>
      <c r="S107" s="35">
        <v>34.637723923717679</v>
      </c>
      <c r="T107" s="35">
        <v>22.818969070146526</v>
      </c>
      <c r="U107" s="29">
        <v>9.4083960026260893</v>
      </c>
      <c r="V107" s="29">
        <v>25.013696915000384</v>
      </c>
      <c r="W107" s="29">
        <v>4.7781796237857934</v>
      </c>
    </row>
    <row r="108" spans="3:23">
      <c r="C108">
        <v>4</v>
      </c>
      <c r="D108" s="32" t="s">
        <v>43</v>
      </c>
      <c r="E108" s="36">
        <v>34.700000000000003</v>
      </c>
      <c r="F108" s="36">
        <v>20.5</v>
      </c>
      <c r="G108" s="29">
        <f>HLOOKUP($G$104,$I$105:$W$110,C108,TRUE)</f>
        <v>37.385441237252074</v>
      </c>
      <c r="I108" s="29">
        <f>'[2]gral consumption'!C31</f>
        <v>23.854085583230017</v>
      </c>
      <c r="J108" s="29">
        <f>'[2]gral consumption'!C32</f>
        <v>47.420857708685581</v>
      </c>
      <c r="K108" s="34">
        <f>'[2]gral consumption'!C33</f>
        <v>37.385441237252074</v>
      </c>
      <c r="L108" s="29">
        <f>'[2]gral consumption'!C34</f>
        <v>26.066559682047291</v>
      </c>
      <c r="M108" s="29">
        <f>'[2]gral consumption'!C35</f>
        <v>19.972250877169159</v>
      </c>
      <c r="N108" s="29">
        <v>33.619433600939644</v>
      </c>
      <c r="O108" s="35">
        <v>34.261354247439144</v>
      </c>
      <c r="P108" s="29">
        <v>44.832847220327004</v>
      </c>
      <c r="Q108" s="29">
        <v>41.36681963232212</v>
      </c>
      <c r="R108" s="31">
        <f>'[2]gral consumption'!C40</f>
        <v>20.815261138333373</v>
      </c>
      <c r="S108" s="35">
        <v>16.210276701568578</v>
      </c>
      <c r="T108" s="35">
        <v>37.948343720383463</v>
      </c>
      <c r="U108" s="29">
        <v>37.89864905257182</v>
      </c>
      <c r="V108" s="29">
        <v>34.881693126415641</v>
      </c>
      <c r="W108" s="29">
        <v>48.328787727888766</v>
      </c>
    </row>
    <row r="109" spans="3:23">
      <c r="C109">
        <v>5</v>
      </c>
      <c r="D109" s="32" t="s">
        <v>44</v>
      </c>
      <c r="E109" s="36">
        <v>16.5</v>
      </c>
      <c r="F109" s="36">
        <v>10.8</v>
      </c>
      <c r="G109" s="29">
        <f>HLOOKUP($G$104,$I$105:$W$110,C109,TRUE)</f>
        <v>23.046570230652367</v>
      </c>
      <c r="I109" s="29">
        <f>'[2]specific goods and serv'!C31</f>
        <v>30.554500718376744</v>
      </c>
      <c r="J109" s="31">
        <f>'[2]specific goods and serv'!C32</f>
        <v>0</v>
      </c>
      <c r="K109" s="34">
        <f>'[2]specific goods and serv'!C33</f>
        <v>23.046570230652367</v>
      </c>
      <c r="L109" s="29">
        <f>'[2]specific goods and serv'!C34</f>
        <v>27.769164334129925</v>
      </c>
      <c r="M109" s="29">
        <f>'[2]specific goods and serv'!C35</f>
        <v>26.835405932768079</v>
      </c>
      <c r="N109" s="29">
        <v>37.449812807058336</v>
      </c>
      <c r="O109" s="29">
        <v>18.606007322717556</v>
      </c>
      <c r="P109" s="29">
        <v>13.700483800147079</v>
      </c>
      <c r="Q109" s="29">
        <v>14.064118895655694</v>
      </c>
      <c r="R109" s="31">
        <f>'[2]specific goods and serv'!C40</f>
        <v>33.974163599277894</v>
      </c>
      <c r="S109" s="29">
        <v>15.551737003080451</v>
      </c>
      <c r="T109" s="29">
        <v>21.726634577440219</v>
      </c>
      <c r="U109" s="29">
        <v>8.1275816247591095</v>
      </c>
      <c r="V109" s="29">
        <v>12.599659852815309</v>
      </c>
      <c r="W109" s="29">
        <v>14.968655057156163</v>
      </c>
    </row>
    <row r="110" spans="3:23">
      <c r="C110">
        <v>6</v>
      </c>
      <c r="D110" s="32" t="s">
        <v>45</v>
      </c>
      <c r="E110" s="36">
        <v>6.1</v>
      </c>
      <c r="F110" s="36">
        <v>9.1</v>
      </c>
      <c r="G110" s="29">
        <f>HLOOKUP($G$104,$I$105:$W$110,C110,TRUE)</f>
        <v>7.3528857572591306</v>
      </c>
      <c r="I110" s="29">
        <f t="shared" ref="I110:W110" si="0">I112-SUM(I106:I109)</f>
        <v>16.572516670946158</v>
      </c>
      <c r="J110" s="29">
        <f t="shared" si="0"/>
        <v>10.513090557951102</v>
      </c>
      <c r="K110" s="29">
        <f t="shared" si="0"/>
        <v>7.3528857572591306</v>
      </c>
      <c r="L110" s="29">
        <f t="shared" si="0"/>
        <v>8.3539145273543625</v>
      </c>
      <c r="M110" s="29">
        <f t="shared" si="0"/>
        <v>14.902393420376725</v>
      </c>
      <c r="N110" s="29">
        <f t="shared" si="0"/>
        <v>2.7490441238724941</v>
      </c>
      <c r="O110" s="29">
        <f t="shared" si="0"/>
        <v>3.9157764293488668</v>
      </c>
      <c r="P110" s="29">
        <f t="shared" si="0"/>
        <v>0.50125613906058675</v>
      </c>
      <c r="Q110" s="29">
        <f t="shared" si="0"/>
        <v>4.1614259059359853</v>
      </c>
      <c r="R110" s="29">
        <f t="shared" si="0"/>
        <v>4.6996145171500245</v>
      </c>
      <c r="S110" s="29">
        <f t="shared" si="0"/>
        <v>4.4895938815803476</v>
      </c>
      <c r="T110" s="29">
        <f t="shared" si="0"/>
        <v>4.045802269368437</v>
      </c>
      <c r="U110" s="29">
        <f t="shared" si="0"/>
        <v>7.0062043323956402</v>
      </c>
      <c r="V110" s="29">
        <f t="shared" si="0"/>
        <v>5.3438317913397952</v>
      </c>
      <c r="W110" s="29">
        <f t="shared" si="0"/>
        <v>0.19096318998714423</v>
      </c>
    </row>
    <row r="111" spans="3:23" ht="13.5" thickBot="1">
      <c r="D111" s="10"/>
      <c r="E111" s="4"/>
      <c r="F111" s="4"/>
    </row>
    <row r="112" spans="3:23" ht="13.5" thickBot="1">
      <c r="D112" s="38" t="s">
        <v>37</v>
      </c>
      <c r="E112" s="39">
        <v>100</v>
      </c>
      <c r="F112" s="39">
        <v>100</v>
      </c>
      <c r="G112" s="40">
        <f>SUM(G106:G110)</f>
        <v>100</v>
      </c>
      <c r="I112" s="39">
        <v>100</v>
      </c>
      <c r="J112" s="39">
        <v>100</v>
      </c>
      <c r="K112" s="39">
        <v>100</v>
      </c>
      <c r="L112" s="39">
        <v>100</v>
      </c>
      <c r="M112" s="39">
        <v>100</v>
      </c>
      <c r="N112" s="39">
        <v>100</v>
      </c>
      <c r="O112" s="39">
        <v>100</v>
      </c>
      <c r="P112" s="39">
        <v>100</v>
      </c>
      <c r="Q112" s="39">
        <v>100</v>
      </c>
      <c r="R112" s="39">
        <v>100</v>
      </c>
      <c r="S112" s="39">
        <v>100</v>
      </c>
      <c r="T112" s="39">
        <v>100</v>
      </c>
      <c r="U112" s="39">
        <v>100</v>
      </c>
      <c r="V112" s="39">
        <v>100</v>
      </c>
      <c r="W112" s="39">
        <v>100</v>
      </c>
    </row>
    <row r="113" spans="5:23">
      <c r="E113" s="39"/>
      <c r="F113" s="39"/>
    </row>
    <row r="115" spans="5:23">
      <c r="H115" t="s">
        <v>38</v>
      </c>
      <c r="I115" s="21">
        <f>I108+I109</f>
        <v>54.408586301606761</v>
      </c>
      <c r="J115" s="21">
        <f t="shared" ref="J115:W115" si="1">J108+J109</f>
        <v>47.420857708685581</v>
      </c>
      <c r="K115" s="21">
        <f t="shared" si="1"/>
        <v>60.432011467904445</v>
      </c>
      <c r="L115" s="21">
        <f t="shared" si="1"/>
        <v>53.835724016177217</v>
      </c>
      <c r="M115" s="21">
        <f t="shared" si="1"/>
        <v>46.807656809937242</v>
      </c>
      <c r="N115" s="21">
        <f t="shared" si="1"/>
        <v>71.06924640799798</v>
      </c>
      <c r="O115" s="21">
        <f t="shared" si="1"/>
        <v>52.867361570156703</v>
      </c>
      <c r="P115" s="21">
        <f t="shared" si="1"/>
        <v>58.53333102047408</v>
      </c>
      <c r="Q115" s="21">
        <f t="shared" si="1"/>
        <v>55.430938527977816</v>
      </c>
      <c r="R115" s="21">
        <f t="shared" si="1"/>
        <v>54.78942473761127</v>
      </c>
      <c r="S115" s="21">
        <f t="shared" si="1"/>
        <v>31.762013704649029</v>
      </c>
      <c r="T115" s="21">
        <f t="shared" si="1"/>
        <v>59.674978297823685</v>
      </c>
      <c r="U115" s="21">
        <f t="shared" si="1"/>
        <v>46.026230677330929</v>
      </c>
      <c r="V115" s="21">
        <f t="shared" si="1"/>
        <v>47.481352979230948</v>
      </c>
      <c r="W115" s="21">
        <f t="shared" si="1"/>
        <v>63.297442785044929</v>
      </c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tabSelected="1" view="pageBreakPreview" topLeftCell="B31" zoomScaleNormal="100" zoomScaleSheetLayoutView="100" workbookViewId="0">
      <selection activeCell="B52" sqref="B52:J52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46</v>
      </c>
      <c r="C2" s="1"/>
      <c r="M2" s="44" t="s">
        <v>47</v>
      </c>
      <c r="N2" s="45">
        <v>31.263175451845605</v>
      </c>
    </row>
    <row r="3" spans="1:14" ht="12.75" customHeight="1">
      <c r="B3" s="1"/>
      <c r="C3" s="1"/>
      <c r="M3" s="46"/>
      <c r="N3" s="47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48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4</v>
      </c>
      <c r="M8" s="3" t="s">
        <v>49</v>
      </c>
      <c r="N8" s="4">
        <v>11.415916932775804</v>
      </c>
    </row>
    <row r="9" spans="1:14">
      <c r="A9" t="s">
        <v>14</v>
      </c>
      <c r="M9" s="3" t="s">
        <v>10</v>
      </c>
      <c r="N9" s="4">
        <v>12.322700182490996</v>
      </c>
    </row>
    <row r="10" spans="1:14">
      <c r="A10" s="19" t="s">
        <v>6</v>
      </c>
      <c r="M10" s="3" t="s">
        <v>50</v>
      </c>
      <c r="N10" s="4">
        <v>12.826293414191227</v>
      </c>
    </row>
    <row r="11" spans="1:14">
      <c r="A11" t="s">
        <v>7</v>
      </c>
      <c r="M11" s="3" t="s">
        <v>9</v>
      </c>
      <c r="N11" s="4">
        <v>14.914532376014501</v>
      </c>
    </row>
    <row r="12" spans="1:14">
      <c r="A12" s="19" t="s">
        <v>23</v>
      </c>
      <c r="M12" s="3" t="s">
        <v>0</v>
      </c>
      <c r="N12" s="4">
        <v>17.284431041504583</v>
      </c>
    </row>
    <row r="13" spans="1:14">
      <c r="A13" t="s">
        <v>24</v>
      </c>
      <c r="M13" s="3" t="s">
        <v>13</v>
      </c>
      <c r="N13" s="4">
        <v>17.366564185135545</v>
      </c>
    </row>
    <row r="14" spans="1:14">
      <c r="A14" t="s">
        <v>0</v>
      </c>
      <c r="M14" s="3" t="s">
        <v>11</v>
      </c>
      <c r="N14" s="4">
        <v>17.650715773179339</v>
      </c>
    </row>
    <row r="15" spans="1:14">
      <c r="A15" t="s">
        <v>25</v>
      </c>
      <c r="M15" s="3" t="s">
        <v>12</v>
      </c>
      <c r="N15" s="4">
        <v>17.934843862076097</v>
      </c>
    </row>
    <row r="16" spans="1:14">
      <c r="A16" s="19" t="s">
        <v>9</v>
      </c>
      <c r="M16" s="3" t="s">
        <v>51</v>
      </c>
      <c r="N16" s="4">
        <v>18.847000000000001</v>
      </c>
    </row>
    <row r="17" spans="1:14">
      <c r="A17" s="19" t="s">
        <v>15</v>
      </c>
      <c r="M17" s="3" t="s">
        <v>8</v>
      </c>
      <c r="N17" s="9">
        <v>19.56357710860237</v>
      </c>
    </row>
    <row r="18" spans="1:14">
      <c r="A18" t="s">
        <v>10</v>
      </c>
      <c r="M18" s="3" t="s">
        <v>6</v>
      </c>
      <c r="N18" s="4">
        <v>19.640999999999998</v>
      </c>
    </row>
    <row r="19" spans="1:14">
      <c r="M19" s="44" t="s">
        <v>7</v>
      </c>
      <c r="N19" s="4">
        <v>20.508482352923785</v>
      </c>
    </row>
    <row r="20" spans="1:14">
      <c r="M20" s="3" t="s">
        <v>14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48"/>
    </row>
    <row r="27" spans="1:14" ht="12.75" customHeight="1">
      <c r="B27" s="3"/>
      <c r="C27" s="4"/>
      <c r="K27" s="48"/>
    </row>
    <row r="28" spans="1:14" ht="22.5" customHeight="1">
      <c r="B28" s="3"/>
      <c r="C28" s="4"/>
    </row>
    <row r="29" spans="1:14" ht="12.75" customHeight="1">
      <c r="B29" s="3"/>
      <c r="C29" s="4"/>
      <c r="K29" s="49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49"/>
    </row>
    <row r="45" spans="2:11" ht="14.25" customHeight="1"/>
    <row r="46" spans="2:11">
      <c r="B46" s="3" t="s">
        <v>52</v>
      </c>
      <c r="C46" s="4"/>
    </row>
    <row r="47" spans="2:11"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2:11">
      <c r="B48" s="51"/>
      <c r="C48" s="50"/>
      <c r="D48" s="50"/>
      <c r="E48" s="50"/>
      <c r="F48" s="50"/>
      <c r="G48" s="50"/>
      <c r="H48" s="50"/>
      <c r="I48" s="50"/>
      <c r="J48" s="50"/>
      <c r="K48" s="50"/>
    </row>
    <row r="49" spans="2:10">
      <c r="B49" s="12"/>
    </row>
    <row r="50" spans="2:10" ht="12.75" customHeight="1">
      <c r="B50" s="3" t="s">
        <v>53</v>
      </c>
    </row>
    <row r="51" spans="2:10" ht="19.5" customHeight="1">
      <c r="B51" s="91" t="s">
        <v>102</v>
      </c>
      <c r="C51" s="92"/>
      <c r="D51" s="92"/>
      <c r="E51" s="92"/>
      <c r="F51" s="92"/>
      <c r="G51" s="92"/>
      <c r="H51" s="92"/>
      <c r="I51" s="92"/>
      <c r="J51" s="92"/>
    </row>
    <row r="52" spans="2:10" ht="12.75" customHeight="1">
      <c r="B52" s="91" t="s">
        <v>103</v>
      </c>
      <c r="C52" s="92"/>
      <c r="D52" s="92"/>
      <c r="E52" s="92"/>
      <c r="F52" s="92"/>
      <c r="G52" s="92"/>
      <c r="H52" s="92"/>
      <c r="I52" s="92"/>
      <c r="J52" s="92"/>
    </row>
    <row r="53" spans="2:10">
      <c r="B53" s="91" t="s">
        <v>55</v>
      </c>
      <c r="C53" s="92"/>
      <c r="D53" s="92"/>
      <c r="E53" s="92"/>
      <c r="F53" s="92"/>
      <c r="G53" s="92"/>
      <c r="H53" s="92"/>
      <c r="I53" s="92"/>
      <c r="J53" s="92"/>
    </row>
    <row r="54" spans="2:10">
      <c r="E54" s="14" t="s">
        <v>54</v>
      </c>
    </row>
  </sheetData>
  <mergeCells count="3"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J11" sqref="J1:N11"/>
    </sheetView>
  </sheetViews>
  <sheetFormatPr defaultRowHeight="12.75"/>
  <cols>
    <col min="1" max="1" width="23.42578125" style="52" customWidth="1"/>
    <col min="2" max="4" width="8.28515625" style="52" customWidth="1"/>
    <col min="5" max="5" width="0.5703125" style="52" customWidth="1"/>
    <col min="6" max="8" width="8.28515625" style="52" customWidth="1"/>
    <col min="9" max="16384" width="9.140625" style="52"/>
  </cols>
  <sheetData>
    <row r="1" spans="1:10">
      <c r="B1" s="53"/>
      <c r="C1" s="53"/>
      <c r="D1" s="53"/>
      <c r="E1" s="54"/>
      <c r="F1" s="53"/>
      <c r="G1" s="53"/>
      <c r="H1" s="53"/>
    </row>
    <row r="2" spans="1:10">
      <c r="A2" s="54"/>
      <c r="B2" s="93">
        <v>1990</v>
      </c>
      <c r="C2" s="94"/>
      <c r="D2" s="94"/>
      <c r="E2" s="55"/>
      <c r="F2" s="93">
        <v>2010</v>
      </c>
      <c r="G2" s="94"/>
      <c r="H2" s="94"/>
    </row>
    <row r="3" spans="1:10">
      <c r="A3" s="54"/>
      <c r="B3" s="56" t="s">
        <v>0</v>
      </c>
      <c r="C3" s="57" t="s">
        <v>56</v>
      </c>
      <c r="D3" s="58" t="s">
        <v>57</v>
      </c>
      <c r="E3" s="59"/>
      <c r="F3" s="56" t="s">
        <v>0</v>
      </c>
      <c r="G3" s="57" t="s">
        <v>56</v>
      </c>
      <c r="H3" s="58" t="s">
        <v>57</v>
      </c>
    </row>
    <row r="4" spans="1:10">
      <c r="A4" s="60" t="s">
        <v>58</v>
      </c>
      <c r="B4" s="61">
        <v>9</v>
      </c>
      <c r="C4" s="57">
        <v>13.9</v>
      </c>
      <c r="D4" s="62">
        <v>33</v>
      </c>
      <c r="E4" s="59"/>
      <c r="F4" s="56">
        <v>17.3</v>
      </c>
      <c r="G4" s="57">
        <v>19.399999999999999</v>
      </c>
      <c r="H4" s="58">
        <v>33.799999999999997</v>
      </c>
    </row>
    <row r="5" spans="1:10" ht="5.25" customHeight="1">
      <c r="A5" s="63"/>
      <c r="B5" s="64"/>
      <c r="C5" s="64"/>
      <c r="D5" s="64"/>
      <c r="E5" s="59"/>
      <c r="F5" s="64"/>
      <c r="G5" s="64"/>
      <c r="H5" s="64"/>
    </row>
    <row r="6" spans="1:10" ht="25.5">
      <c r="A6" s="65" t="s">
        <v>59</v>
      </c>
      <c r="B6" s="66" t="s">
        <v>60</v>
      </c>
      <c r="C6" s="67" t="s">
        <v>61</v>
      </c>
      <c r="D6" s="68" t="s">
        <v>62</v>
      </c>
      <c r="E6" s="69"/>
      <c r="F6" s="66" t="s">
        <v>63</v>
      </c>
      <c r="G6" s="67" t="s">
        <v>64</v>
      </c>
      <c r="H6" s="68" t="s">
        <v>65</v>
      </c>
    </row>
    <row r="7" spans="1:10" ht="25.5">
      <c r="A7" s="70" t="s">
        <v>66</v>
      </c>
      <c r="B7" s="71" t="s">
        <v>67</v>
      </c>
      <c r="C7" s="72" t="s">
        <v>68</v>
      </c>
      <c r="D7" s="73" t="s">
        <v>69</v>
      </c>
      <c r="E7" s="74"/>
      <c r="F7" s="71" t="s">
        <v>70</v>
      </c>
      <c r="G7" s="72" t="s">
        <v>71</v>
      </c>
      <c r="H7" s="73" t="s">
        <v>72</v>
      </c>
    </row>
    <row r="8" spans="1:10" ht="25.5">
      <c r="A8" s="75" t="s">
        <v>73</v>
      </c>
      <c r="B8" s="76" t="s">
        <v>74</v>
      </c>
      <c r="C8" s="77" t="s">
        <v>75</v>
      </c>
      <c r="D8" s="78" t="s">
        <v>76</v>
      </c>
      <c r="E8" s="74"/>
      <c r="F8" s="76" t="s">
        <v>77</v>
      </c>
      <c r="G8" s="77" t="s">
        <v>78</v>
      </c>
      <c r="H8" s="78" t="s">
        <v>79</v>
      </c>
      <c r="J8" s="79"/>
    </row>
    <row r="9" spans="1:10" ht="25.5">
      <c r="A9" s="80" t="s">
        <v>80</v>
      </c>
      <c r="B9" s="81" t="s">
        <v>81</v>
      </c>
      <c r="C9" s="82" t="s">
        <v>82</v>
      </c>
      <c r="D9" s="83" t="s">
        <v>83</v>
      </c>
      <c r="E9" s="69"/>
      <c r="F9" s="81" t="s">
        <v>84</v>
      </c>
      <c r="G9" s="82" t="s">
        <v>85</v>
      </c>
      <c r="H9" s="83" t="s">
        <v>86</v>
      </c>
      <c r="J9" s="79"/>
    </row>
    <row r="10" spans="1:10" ht="25.5">
      <c r="A10" s="80" t="s">
        <v>87</v>
      </c>
      <c r="B10" s="81" t="s">
        <v>88</v>
      </c>
      <c r="C10" s="82" t="s">
        <v>89</v>
      </c>
      <c r="D10" s="83" t="s">
        <v>90</v>
      </c>
      <c r="E10" s="69"/>
      <c r="F10" s="81" t="s">
        <v>91</v>
      </c>
      <c r="G10" s="82" t="s">
        <v>92</v>
      </c>
      <c r="H10" s="83" t="s">
        <v>93</v>
      </c>
      <c r="J10" s="79"/>
    </row>
    <row r="11" spans="1:10" ht="25.5">
      <c r="A11" s="84" t="s">
        <v>94</v>
      </c>
      <c r="B11" s="81" t="s">
        <v>95</v>
      </c>
      <c r="C11" s="82" t="s">
        <v>96</v>
      </c>
      <c r="D11" s="83" t="s">
        <v>97</v>
      </c>
      <c r="E11" s="69"/>
      <c r="F11" s="81" t="s">
        <v>98</v>
      </c>
      <c r="G11" s="82" t="s">
        <v>99</v>
      </c>
      <c r="H11" s="83" t="s">
        <v>100</v>
      </c>
      <c r="J11" s="79"/>
    </row>
    <row r="12" spans="1:10">
      <c r="A12" s="54" t="s">
        <v>101</v>
      </c>
      <c r="B12" s="54"/>
      <c r="C12" s="54"/>
      <c r="D12" s="54"/>
      <c r="E12" s="55"/>
      <c r="F12" s="54"/>
      <c r="G12" s="54"/>
      <c r="H12" s="54"/>
    </row>
    <row r="13" spans="1:10">
      <c r="E13" s="85"/>
    </row>
    <row r="14" spans="1:10">
      <c r="A14" s="87"/>
      <c r="B14" s="87"/>
      <c r="C14" s="87"/>
      <c r="D14" s="87"/>
      <c r="E14" s="87"/>
      <c r="F14" s="87"/>
      <c r="G14" s="87"/>
      <c r="H14" s="87"/>
    </row>
    <row r="15" spans="1:10">
      <c r="A15" s="87"/>
      <c r="B15" s="87"/>
      <c r="C15" s="87"/>
      <c r="D15" s="87"/>
      <c r="E15" s="87"/>
      <c r="F15" s="87"/>
      <c r="G15" s="87"/>
      <c r="H15" s="87"/>
    </row>
    <row r="16" spans="1:10">
      <c r="A16" s="87"/>
      <c r="B16" s="95"/>
      <c r="C16" s="96"/>
      <c r="D16" s="96"/>
      <c r="E16" s="87"/>
      <c r="F16" s="87"/>
      <c r="G16" s="87"/>
      <c r="H16" s="87"/>
    </row>
    <row r="17" spans="1:8">
      <c r="A17" s="87"/>
      <c r="B17" s="88"/>
      <c r="C17" s="88"/>
      <c r="D17" s="88"/>
      <c r="E17" s="87"/>
      <c r="F17" s="87"/>
      <c r="G17" s="87"/>
      <c r="H17" s="87"/>
    </row>
    <row r="18" spans="1:8">
      <c r="A18" s="87"/>
      <c r="B18" s="89"/>
      <c r="C18" s="88"/>
      <c r="D18" s="88"/>
      <c r="E18" s="87"/>
      <c r="F18" s="87"/>
      <c r="G18" s="87"/>
      <c r="H18" s="87"/>
    </row>
    <row r="19" spans="1:8">
      <c r="A19" s="87"/>
      <c r="B19" s="88"/>
      <c r="C19" s="88"/>
      <c r="D19" s="88"/>
      <c r="E19" s="87"/>
      <c r="F19" s="87"/>
      <c r="G19" s="87"/>
      <c r="H19" s="87"/>
    </row>
    <row r="20" spans="1:8">
      <c r="A20" s="87"/>
      <c r="B20" s="79"/>
      <c r="C20" s="79"/>
      <c r="D20" s="79"/>
      <c r="E20" s="87"/>
      <c r="F20" s="87"/>
      <c r="G20" s="87"/>
      <c r="H20" s="87"/>
    </row>
    <row r="21" spans="1:8">
      <c r="A21" s="87"/>
      <c r="B21" s="86"/>
      <c r="C21" s="86"/>
      <c r="D21" s="86"/>
      <c r="E21" s="87"/>
      <c r="F21" s="87"/>
      <c r="G21" s="87"/>
      <c r="H21" s="87"/>
    </row>
    <row r="22" spans="1:8">
      <c r="A22" s="87"/>
      <c r="B22" s="86"/>
      <c r="C22" s="86"/>
      <c r="D22" s="86"/>
      <c r="E22" s="87"/>
      <c r="F22" s="87"/>
      <c r="G22" s="87"/>
      <c r="H22" s="87"/>
    </row>
    <row r="23" spans="1:8">
      <c r="A23" s="87"/>
      <c r="B23" s="79"/>
      <c r="C23" s="79"/>
      <c r="D23" s="79"/>
      <c r="E23" s="87"/>
      <c r="F23" s="87"/>
      <c r="G23" s="87"/>
      <c r="H23" s="87"/>
    </row>
    <row r="24" spans="1:8">
      <c r="A24" s="87"/>
      <c r="B24" s="79"/>
      <c r="C24" s="79"/>
      <c r="D24" s="79"/>
      <c r="E24" s="87"/>
      <c r="F24" s="87"/>
      <c r="G24" s="87"/>
      <c r="H24" s="87"/>
    </row>
    <row r="25" spans="1:8">
      <c r="A25" s="87"/>
      <c r="B25" s="79"/>
      <c r="C25" s="79"/>
      <c r="D25" s="79"/>
      <c r="E25" s="87"/>
      <c r="F25" s="87"/>
      <c r="G25" s="87"/>
      <c r="H25" s="87"/>
    </row>
    <row r="26" spans="1:8">
      <c r="A26" s="87"/>
      <c r="B26" s="87"/>
      <c r="C26" s="87"/>
      <c r="D26" s="87"/>
      <c r="E26" s="87"/>
      <c r="F26" s="87"/>
      <c r="G26" s="87"/>
      <c r="H26" s="87"/>
    </row>
    <row r="27" spans="1:8">
      <c r="A27" s="87"/>
      <c r="B27" s="87"/>
      <c r="C27" s="87"/>
      <c r="D27" s="87"/>
      <c r="E27" s="87"/>
      <c r="F27" s="87"/>
      <c r="G27" s="87"/>
      <c r="H27" s="87"/>
    </row>
  </sheetData>
  <mergeCells count="3">
    <mergeCell ref="B2:D2"/>
    <mergeCell ref="F2:H2"/>
    <mergeCell ref="B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ChartA_COL</vt:lpstr>
      <vt:lpstr>ChartB_Colombia</vt:lpstr>
      <vt:lpstr>ChartC_COL</vt:lpstr>
      <vt:lpstr>Colombia</vt:lpstr>
      <vt:lpstr>ChartB_Colombia!Print_Area</vt:lpstr>
      <vt:lpstr>ChartC_COL!Print_Area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2012-11-08T23:38:52Z</dcterms:created>
  <dcterms:modified xsi:type="dcterms:W3CDTF">2012-11-09T00:20:11Z</dcterms:modified>
</cp:coreProperties>
</file>